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1.xml" ContentType="application/vnd.openxmlformats-officedocument.spreadsheetml.table+xml"/>
  <Override PartName="/xl/tables/table3.xml" ContentType="application/vnd.openxmlformats-officedocument.spreadsheetml.table+xml"/>
  <Override PartName="/xl/tables/table2.xml" ContentType="application/vnd.openxmlformats-officedocument.spreadsheetml.table+xml"/>
  <Override PartName="/xl/tables/table4.xml" ContentType="application/vnd.openxmlformats-officedocument.spreadsheetml.table+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lockWindows="false"/>
  <bookViews>
    <workbookView showHorizontalScroll="true" showVerticalScroll="true" showSheetTabs="true" xWindow="0" yWindow="0" windowWidth="16384" windowHeight="8192" tabRatio="500" firstSheet="0" activeTab="1"/>
  </bookViews>
  <sheets>
    <sheet name="Datos" sheetId="1" state="visible" r:id="rId3"/>
    <sheet name="Presupuesto y real" sheetId="2" state="visible" r:id="rId4"/>
    <sheet name="Gastos" sheetId="3" state="visible" r:id="rId5"/>
    <sheet name="Pagos" sheetId="4" state="visible" r:id="rId6"/>
    <sheet name="Ingresos" sheetId="5" state="visible" r:id="rId7"/>
    <sheet name="Resumen A4" sheetId="6" state="visible" r:id="rId8"/>
    <sheet name="Guia" sheetId="7" state="visible" r:id="rId9"/>
    <sheet name="Revision" sheetId="8" state="visible" r:id="rId10"/>
    <sheet name="Catalogos" sheetId="9" state="visible" r:id="rId11"/>
  </sheets>
  <definedNames>
    <definedName function="false" hidden="false" localSheetId="8" name="_xlnm.Print_Area" vbProcedure="false">Catalogos!$A$1:$F$20</definedName>
    <definedName function="false" hidden="false" localSheetId="0" name="_xlnm.Print_Area" vbProcedure="false">Datos!$A$1:$B$31</definedName>
    <definedName function="false" hidden="false" localSheetId="2" name="_xlnm.Print_Area" vbProcedure="false">Gastos!$A$1:$AE$206</definedName>
    <definedName function="false" hidden="false" localSheetId="2" name="_xlnm.Print_Titles" vbProcedure="false">Gastos!$5:$5</definedName>
    <definedName function="false" hidden="false" localSheetId="6" name="_xlnm.Print_Area" vbProcedure="false">Guia!$A$1:$B$30</definedName>
    <definedName function="false" hidden="false" localSheetId="4" name="_xlnm.Print_Area" vbProcedure="false">Ingresos!$A$1:$F$86</definedName>
    <definedName function="false" hidden="false" localSheetId="4" name="_xlnm.Print_Titles" vbProcedure="false">Ingresos!$5:$5</definedName>
    <definedName function="false" hidden="false" localSheetId="3" name="_xlnm.Print_Area" vbProcedure="false">Pagos!$A$1:$G$405</definedName>
    <definedName function="false" hidden="false" localSheetId="3" name="_xlnm.Print_Titles" vbProcedure="false">Pagos!$5:$5</definedName>
    <definedName function="false" hidden="false" localSheetId="1" name="_xlnm.Print_Area" vbProcedure="false">'Presupuesto y real'!$A$1:$F$50</definedName>
    <definedName function="false" hidden="false" localSheetId="5" name="_xlnm.Print_Area" vbProcedure="false">'Resumen A4'!$A$1:$H$45</definedName>
    <definedName function="false" hidden="false" localSheetId="7" name="_xlnm.Print_Area" vbProcedure="false">Revision!$A$1:$G$56</definedName>
    <definedName function="false" hidden="false" name="IdsGasto" vbProcedure="false">Gastos!$A$6:$A$205</definedName>
    <definedName function="false" hidden="false" name="TiposRecurso" vbProcedure="false">Catalogos!$A$11:$A$16</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<sst xmlns="http://schemas.openxmlformats.org/spreadsheetml/2006/main" count="895" uniqueCount="881">
  <si>
    <t xml:space="preserve">DATOS DEL CLUB Y DE LA SUBVENCIÓN</t>
  </si>
  <si>
    <t xml:space="preserve">Rellene las celdas amarillas. Las verdes se calculan automáticamente.</t>
  </si>
  <si>
    <t xml:space="preserve">Entidad beneficiaria: nombre completo</t>
  </si>
  <si>
    <t xml:space="preserve">NIF de la entidad</t>
  </si>
  <si>
    <t xml:space="preserve">Expediente de concesión</t>
  </si>
  <si>
    <t xml:space="preserve">63553/2026</t>
  </si>
  <si>
    <t xml:space="preserve">Proyecto / actividad deportiva</t>
  </si>
  <si>
    <t xml:space="preserve">Persona firmante</t>
  </si>
  <si>
    <t xml:space="preserve">Cargo de la persona firmante</t>
  </si>
  <si>
    <t xml:space="preserve">Autorización para firmar (si procede)</t>
  </si>
  <si>
    <t xml:space="preserve">Correo electrónico de contacto</t>
  </si>
  <si>
    <t xml:space="preserve">Teléfono de contacto</t>
  </si>
  <si>
    <t xml:space="preserve">Presupuesto inicialmente presentado (€)</t>
  </si>
  <si>
    <t xml:space="preserve">Subvención concedida por resolución (€)</t>
  </si>
  <si>
    <t xml:space="preserve">Fecha de la resolución</t>
  </si>
  <si>
    <t xml:space="preserve">Temporada de la actividad</t>
  </si>
  <si>
    <t xml:space="preserve">Inicio según artículo 15.4</t>
  </si>
  <si>
    <t xml:space="preserve">Fin según artículo 15.4</t>
  </si>
  <si>
    <t xml:space="preserve">Inicio admisible de facturas</t>
  </si>
  <si>
    <t xml:space="preserve">Fecha límite de justificación</t>
  </si>
  <si>
    <t xml:space="preserve">Modalidad de cuenta justificativa</t>
  </si>
  <si>
    <t xml:space="preserve">Tratamiento del IVA</t>
  </si>
  <si>
    <t xml:space="preserve">Fecha de firma del resumen</t>
  </si>
  <si>
    <t xml:space="preserve">Causas de la variación del presupuesto</t>
  </si>
  <si>
    <t xml:space="preserve">Excepción de facturas 2025 autorizada (estival)</t>
  </si>
  <si>
    <t xml:space="preserve">Variación comunicada al Ayuntamiento</t>
  </si>
  <si>
    <t xml:space="preserve">Fecha / referencia de comunicación</t>
  </si>
  <si>
    <t xml:space="preserve">Modificación autorizada por el Ayuntamiento</t>
  </si>
  <si>
    <t xml:space="preserve">PRESUPUESTO Y EJECUCIÓN REAL — ANEXO III</t>
  </si>
  <si>
    <t xml:space="preserve">Transcriba el presupuesto del Anexo III y los importes reales. Las celdas amarillas son editables. Hay tres partidas libres en cada bloque.</t>
  </si>
  <si>
    <t xml:space="preserve">Entidad</t>
  </si>
  <si>
    <t xml:space="preserve">Temporada</t>
  </si>
  <si>
    <t xml:space="preserve">INGRESOS</t>
  </si>
  <si>
    <t xml:space="preserve">Partida del Anexo III</t>
  </si>
  <si>
    <t xml:space="preserve">Presupuesto presentado (€)</t>
  </si>
  <si>
    <t xml:space="preserve">Importe real (€)</t>
  </si>
  <si>
    <t xml:space="preserve">Desviación (€)</t>
  </si>
  <si>
    <t xml:space="preserve">Desviación (%)</t>
  </si>
  <si>
    <t xml:space="preserve">Explicación de la desviación</t>
  </si>
  <si>
    <t xml:space="preserve">Cuotas Deportistas</t>
  </si>
  <si>
    <t xml:space="preserve">Patrocinadores</t>
  </si>
  <si>
    <t xml:space="preserve">Subvención Ayuntamiento Torrevieja</t>
  </si>
  <si>
    <t xml:space="preserve">Subvenciones otras administraciones </t>
  </si>
  <si>
    <t xml:space="preserve">Sorteos, rifas, lotería</t>
  </si>
  <si>
    <t xml:space="preserve">Publicidad</t>
  </si>
  <si>
    <t xml:space="preserve">Otros ingresos</t>
  </si>
  <si>
    <t xml:space="preserve">TOTAL INGRESOS</t>
  </si>
  <si>
    <t xml:space="preserve">GASTOS</t>
  </si>
  <si>
    <t xml:space="preserve">Licencias Deportistas</t>
  </si>
  <si>
    <t xml:space="preserve">Cuotas inscripción equipos</t>
  </si>
  <si>
    <t xml:space="preserve">Arbitrajes</t>
  </si>
  <si>
    <t xml:space="preserve">Monitores/Entrenadores</t>
  </si>
  <si>
    <t xml:space="preserve">Material Deportivo</t>
  </si>
  <si>
    <t xml:space="preserve">Seguros</t>
  </si>
  <si>
    <t xml:space="preserve">Desplazamiento</t>
  </si>
  <si>
    <t xml:space="preserve">Hospedaje/manutención</t>
  </si>
  <si>
    <t xml:space="preserve">Gastos médicos, farmacéuticos, rehabilitación</t>
  </si>
  <si>
    <t xml:space="preserve">Otros gastos</t>
  </si>
  <si>
    <t xml:space="preserve">TOTAL GASTOS</t>
  </si>
  <si>
    <t xml:space="preserve">SALDO INGRESOS − GASTOS</t>
  </si>
  <si>
    <t xml:space="preserve">COMPROBACIONES</t>
  </si>
  <si>
    <t xml:space="preserve">Presupuesto inicial equilibrado</t>
  </si>
  <si>
    <t xml:space="preserve">El total de ingresos previstos debe coincidir con el total de gastos previstos.</t>
  </si>
  <si>
    <t xml:space="preserve">Gastos reales frente al detalle</t>
  </si>
  <si>
    <t xml:space="preserve">Debe dar 0 €. Compare con todos los costes de Gastos, netos de IVA recuperable; no solo con el importe subvencionable.</t>
  </si>
  <si>
    <t xml:space="preserve">Ingresos reales frente al detalle</t>
  </si>
  <si>
    <t xml:space="preserve">Debe dar 0 €. Importe real municipal: subvención concedida, no únicamente cobrada. Otros ingresos deben figurar en Ingresos.</t>
  </si>
  <si>
    <t xml:space="preserve">Variación del gasto total</t>
  </si>
  <si>
    <t xml:space="preserve">Disminución ≥20 %: explique las causas en Datos B33. Puede motivar revisión o reducción municipal; no se calcula una multa automática.</t>
  </si>
  <si>
    <t xml:space="preserve">Financiación real equilibrada</t>
  </si>
  <si>
    <t xml:space="preserve">Si hay diferencia, compruebe recursos propios, otras ayudas o excesos de financiación y explique el saldo.</t>
  </si>
  <si>
    <t xml:space="preserve">Partidas libres completas</t>
  </si>
  <si>
    <t xml:space="preserve">Complete nombre, presupuesto y real en cada fila libre utilizada; deje totalmente vacías las que no necesite.</t>
  </si>
  <si>
    <t xml:space="preserve">Desviación = real − presupuesto. Positivo: aumento. Negativo: disminución. Porcentaje = desviación / presupuesto. Si el presupuesto es 0 y existe importe real, se muestra «Sin base».</t>
  </si>
  <si>
    <t xml:space="preserve">Pendiente</t>
  </si>
  <si>
    <t xml:space="preserve">Las partidas libres se suman en los totales y en las desviaciones. Utilícelas para reproducir las partidas adicionales del Anexo III. No duplique esos importes en Otros ingresos u Otros gastos.</t>
  </si>
  <si>
    <t xml:space="preserve">Fuente de las partidas: anexos III 2026.pdf, Anexo III, Presupuesto temporada.</t>
  </si>
  <si>
    <t xml:space="preserve">REVISAR</t>
  </si>
  <si>
    <t xml:space="preserve">RELACIÓN CLASIFICADA DE GASTOS</t>
  </si>
  <si>
    <t xml:space="preserve">ID prefijado y protegido. K: porcentaje destinado a la actividad. M vacía equivale a 0 €. O: euros imputados a esta ayuda.</t>
  </si>
  <si>
    <t xml:space="preserve">ID gasto</t>
  </si>
  <si>
    <t xml:space="preserve">Categoría</t>
  </si>
  <si>
    <t xml:space="preserve">Acreedor / razón social</t>
  </si>
  <si>
    <t xml:space="preserve">NIF acreedor</t>
  </si>
  <si>
    <t xml:space="preserve">Nº / serie documento</t>
  </si>
  <si>
    <t xml:space="preserve">Fecha emisión</t>
  </si>
  <si>
    <t xml:space="preserve">Concepto y vínculo con actividad</t>
  </si>
  <si>
    <t xml:space="preserve">Base sin IVA (€)</t>
  </si>
  <si>
    <t xml:space="preserve">IVA (€)</t>
  </si>
  <si>
    <t xml:space="preserve">IVA recuperable</t>
  </si>
  <si>
    <t xml:space="preserve">% de actividad</t>
  </si>
  <si>
    <t xml:space="preserve">Coste actividad (€)</t>
  </si>
  <si>
    <t xml:space="preserve">No subvencionable (€)</t>
  </si>
  <si>
    <t xml:space="preserve">Subvencionable (€)</t>
  </si>
  <si>
    <t xml:space="preserve">Imputado ayuda (€)</t>
  </si>
  <si>
    <t xml:space="preserve">Otra financiación (€)</t>
  </si>
  <si>
    <t xml:space="preserve">IRPF (€)</t>
  </si>
  <si>
    <t xml:space="preserve">Total pagado (€)</t>
  </si>
  <si>
    <t xml:space="preserve">Último pago</t>
  </si>
  <si>
    <t xml:space="preserve">Personas alojadas</t>
  </si>
  <si>
    <t xml:space="preserve">Días por persona</t>
  </si>
  <si>
    <t xml:space="preserve">Subcontratación</t>
  </si>
  <si>
    <t xml:space="preserve">Personas × días</t>
  </si>
  <si>
    <t xml:space="preserve">Asesoría sin IVA (€)</t>
  </si>
  <si>
    <t xml:space="preserve">Observaciones / exclusiones</t>
  </si>
  <si>
    <t xml:space="preserve">Datos obligatorios</t>
  </si>
  <si>
    <t xml:space="preserve">Fechas</t>
  </si>
  <si>
    <t xml:space="preserve">Importes / límites</t>
  </si>
  <si>
    <t xml:space="preserve">Duplicados</t>
  </si>
  <si>
    <t xml:space="preserve">Documentación</t>
  </si>
  <si>
    <t xml:space="preserve">% IVA recuperable, solo si parcial</t>
  </si>
  <si>
    <t xml:space="preserve">G001</t>
  </si>
  <si>
    <t xml:space="preserve">G002</t>
  </si>
  <si>
    <t xml:space="preserve">G003</t>
  </si>
  <si>
    <t xml:space="preserve">G004</t>
  </si>
  <si>
    <t xml:space="preserve">G005</t>
  </si>
  <si>
    <t xml:space="preserve">G006</t>
  </si>
  <si>
    <t xml:space="preserve">G007</t>
  </si>
  <si>
    <t xml:space="preserve">G008</t>
  </si>
  <si>
    <t xml:space="preserve">G009</t>
  </si>
  <si>
    <t xml:space="preserve">G010</t>
  </si>
  <si>
    <t xml:space="preserve">G011</t>
  </si>
  <si>
    <t xml:space="preserve">G012</t>
  </si>
  <si>
    <t xml:space="preserve">G013</t>
  </si>
  <si>
    <t xml:space="preserve">G014</t>
  </si>
  <si>
    <t xml:space="preserve">G015</t>
  </si>
  <si>
    <t xml:space="preserve">G016</t>
  </si>
  <si>
    <t xml:space="preserve">G017</t>
  </si>
  <si>
    <t xml:space="preserve">G018</t>
  </si>
  <si>
    <t xml:space="preserve">G019</t>
  </si>
  <si>
    <t xml:space="preserve">G020</t>
  </si>
  <si>
    <t xml:space="preserve">G021</t>
  </si>
  <si>
    <t xml:space="preserve">G022</t>
  </si>
  <si>
    <t xml:space="preserve">G023</t>
  </si>
  <si>
    <t xml:space="preserve">G024</t>
  </si>
  <si>
    <t xml:space="preserve">G025</t>
  </si>
  <si>
    <t xml:space="preserve">G026</t>
  </si>
  <si>
    <t xml:space="preserve">G027</t>
  </si>
  <si>
    <t xml:space="preserve">G028</t>
  </si>
  <si>
    <t xml:space="preserve">G029</t>
  </si>
  <si>
    <t xml:space="preserve">G030</t>
  </si>
  <si>
    <t xml:space="preserve">G031</t>
  </si>
  <si>
    <t xml:space="preserve">G032</t>
  </si>
  <si>
    <t xml:space="preserve">G033</t>
  </si>
  <si>
    <t xml:space="preserve">G034</t>
  </si>
  <si>
    <t xml:space="preserve">G035</t>
  </si>
  <si>
    <t xml:space="preserve">G036</t>
  </si>
  <si>
    <t xml:space="preserve">G037</t>
  </si>
  <si>
    <t xml:space="preserve">G038</t>
  </si>
  <si>
    <t xml:space="preserve">G039</t>
  </si>
  <si>
    <t xml:space="preserve">G040</t>
  </si>
  <si>
    <t xml:space="preserve">G041</t>
  </si>
  <si>
    <t xml:space="preserve">G042</t>
  </si>
  <si>
    <t xml:space="preserve">G043</t>
  </si>
  <si>
    <t xml:space="preserve">G044</t>
  </si>
  <si>
    <t xml:space="preserve">G045</t>
  </si>
  <si>
    <t xml:space="preserve">G046</t>
  </si>
  <si>
    <t xml:space="preserve">G047</t>
  </si>
  <si>
    <t xml:space="preserve">G048</t>
  </si>
  <si>
    <t xml:space="preserve">G049</t>
  </si>
  <si>
    <t xml:space="preserve">G050</t>
  </si>
  <si>
    <t xml:space="preserve">G051</t>
  </si>
  <si>
    <t xml:space="preserve">G052</t>
  </si>
  <si>
    <t xml:space="preserve">G053</t>
  </si>
  <si>
    <t xml:space="preserve">G054</t>
  </si>
  <si>
    <t xml:space="preserve">G055</t>
  </si>
  <si>
    <t xml:space="preserve">G056</t>
  </si>
  <si>
    <t xml:space="preserve">G057</t>
  </si>
  <si>
    <t xml:space="preserve">G058</t>
  </si>
  <si>
    <t xml:space="preserve">G059</t>
  </si>
  <si>
    <t xml:space="preserve">G060</t>
  </si>
  <si>
    <t xml:space="preserve">G061</t>
  </si>
  <si>
    <t xml:space="preserve">G062</t>
  </si>
  <si>
    <t xml:space="preserve">G063</t>
  </si>
  <si>
    <t xml:space="preserve">G064</t>
  </si>
  <si>
    <t xml:space="preserve">G065</t>
  </si>
  <si>
    <t xml:space="preserve">G066</t>
  </si>
  <si>
    <t xml:space="preserve">G067</t>
  </si>
  <si>
    <t xml:space="preserve">G068</t>
  </si>
  <si>
    <t xml:space="preserve">G069</t>
  </si>
  <si>
    <t xml:space="preserve">G070</t>
  </si>
  <si>
    <t xml:space="preserve">G071</t>
  </si>
  <si>
    <t xml:space="preserve">G072</t>
  </si>
  <si>
    <t xml:space="preserve">G073</t>
  </si>
  <si>
    <t xml:space="preserve">G074</t>
  </si>
  <si>
    <t xml:space="preserve">G075</t>
  </si>
  <si>
    <t xml:space="preserve">G076</t>
  </si>
  <si>
    <t xml:space="preserve">G077</t>
  </si>
  <si>
    <t xml:space="preserve">G078</t>
  </si>
  <si>
    <t xml:space="preserve">G079</t>
  </si>
  <si>
    <t xml:space="preserve">G080</t>
  </si>
  <si>
    <t xml:space="preserve">G081</t>
  </si>
  <si>
    <t xml:space="preserve">G082</t>
  </si>
  <si>
    <t xml:space="preserve">G083</t>
  </si>
  <si>
    <t xml:space="preserve">G084</t>
  </si>
  <si>
    <t xml:space="preserve">G085</t>
  </si>
  <si>
    <t xml:space="preserve">G086</t>
  </si>
  <si>
    <t xml:space="preserve">G087</t>
  </si>
  <si>
    <t xml:space="preserve">G088</t>
  </si>
  <si>
    <t xml:space="preserve">G089</t>
  </si>
  <si>
    <t xml:space="preserve">G090</t>
  </si>
  <si>
    <t xml:space="preserve">G091</t>
  </si>
  <si>
    <t xml:space="preserve">G092</t>
  </si>
  <si>
    <t xml:space="preserve">G093</t>
  </si>
  <si>
    <t xml:space="preserve">G094</t>
  </si>
  <si>
    <t xml:space="preserve">G095</t>
  </si>
  <si>
    <t xml:space="preserve">G096</t>
  </si>
  <si>
    <t xml:space="preserve">G097</t>
  </si>
  <si>
    <t xml:space="preserve">G098</t>
  </si>
  <si>
    <t xml:space="preserve">G099</t>
  </si>
  <si>
    <t xml:space="preserve">G100</t>
  </si>
  <si>
    <t xml:space="preserve">G101</t>
  </si>
  <si>
    <t xml:space="preserve">G102</t>
  </si>
  <si>
    <t xml:space="preserve">G103</t>
  </si>
  <si>
    <t xml:space="preserve">G104</t>
  </si>
  <si>
    <t xml:space="preserve">G105</t>
  </si>
  <si>
    <t xml:space="preserve">G106</t>
  </si>
  <si>
    <t xml:space="preserve">G107</t>
  </si>
  <si>
    <t xml:space="preserve">G108</t>
  </si>
  <si>
    <t xml:space="preserve">G109</t>
  </si>
  <si>
    <t xml:space="preserve">G110</t>
  </si>
  <si>
    <t xml:space="preserve">G111</t>
  </si>
  <si>
    <t xml:space="preserve">G112</t>
  </si>
  <si>
    <t xml:space="preserve">G113</t>
  </si>
  <si>
    <t xml:space="preserve">G114</t>
  </si>
  <si>
    <t xml:space="preserve">G115</t>
  </si>
  <si>
    <t xml:space="preserve">G116</t>
  </si>
  <si>
    <t xml:space="preserve">G117</t>
  </si>
  <si>
    <t xml:space="preserve">G118</t>
  </si>
  <si>
    <t xml:space="preserve">G119</t>
  </si>
  <si>
    <t xml:space="preserve">G120</t>
  </si>
  <si>
    <t xml:space="preserve">G121</t>
  </si>
  <si>
    <t xml:space="preserve">G122</t>
  </si>
  <si>
    <t xml:space="preserve">G123</t>
  </si>
  <si>
    <t xml:space="preserve">G124</t>
  </si>
  <si>
    <t xml:space="preserve">G125</t>
  </si>
  <si>
    <t xml:space="preserve">G126</t>
  </si>
  <si>
    <t xml:space="preserve">G127</t>
  </si>
  <si>
    <t xml:space="preserve">G128</t>
  </si>
  <si>
    <t xml:space="preserve">G129</t>
  </si>
  <si>
    <t xml:space="preserve">G130</t>
  </si>
  <si>
    <t xml:space="preserve">G131</t>
  </si>
  <si>
    <t xml:space="preserve">G132</t>
  </si>
  <si>
    <t xml:space="preserve">G133</t>
  </si>
  <si>
    <t xml:space="preserve">G134</t>
  </si>
  <si>
    <t xml:space="preserve">G135</t>
  </si>
  <si>
    <t xml:space="preserve">G136</t>
  </si>
  <si>
    <t xml:space="preserve">G137</t>
  </si>
  <si>
    <t xml:space="preserve">G138</t>
  </si>
  <si>
    <t xml:space="preserve">G139</t>
  </si>
  <si>
    <t xml:space="preserve">G140</t>
  </si>
  <si>
    <t xml:space="preserve">G141</t>
  </si>
  <si>
    <t xml:space="preserve">G142</t>
  </si>
  <si>
    <t xml:space="preserve">G143</t>
  </si>
  <si>
    <t xml:space="preserve">G144</t>
  </si>
  <si>
    <t xml:space="preserve">G145</t>
  </si>
  <si>
    <t xml:space="preserve">G146</t>
  </si>
  <si>
    <t xml:space="preserve">G147</t>
  </si>
  <si>
    <t xml:space="preserve">G148</t>
  </si>
  <si>
    <t xml:space="preserve">G149</t>
  </si>
  <si>
    <t xml:space="preserve">G150</t>
  </si>
  <si>
    <t xml:space="preserve">G151</t>
  </si>
  <si>
    <t xml:space="preserve">G152</t>
  </si>
  <si>
    <t xml:space="preserve">G153</t>
  </si>
  <si>
    <t xml:space="preserve">G154</t>
  </si>
  <si>
    <t xml:space="preserve">G155</t>
  </si>
  <si>
    <t xml:space="preserve">G156</t>
  </si>
  <si>
    <t xml:space="preserve">G157</t>
  </si>
  <si>
    <t xml:space="preserve">G158</t>
  </si>
  <si>
    <t xml:space="preserve">G159</t>
  </si>
  <si>
    <t xml:space="preserve">G160</t>
  </si>
  <si>
    <t xml:space="preserve">G161</t>
  </si>
  <si>
    <t xml:space="preserve">G162</t>
  </si>
  <si>
    <t xml:space="preserve">G163</t>
  </si>
  <si>
    <t xml:space="preserve">G164</t>
  </si>
  <si>
    <t xml:space="preserve">G165</t>
  </si>
  <si>
    <t xml:space="preserve">G166</t>
  </si>
  <si>
    <t xml:space="preserve">G167</t>
  </si>
  <si>
    <t xml:space="preserve">G168</t>
  </si>
  <si>
    <t xml:space="preserve">G169</t>
  </si>
  <si>
    <t xml:space="preserve">G170</t>
  </si>
  <si>
    <t xml:space="preserve">G171</t>
  </si>
  <si>
    <t xml:space="preserve">G172</t>
  </si>
  <si>
    <t xml:space="preserve">G173</t>
  </si>
  <si>
    <t xml:space="preserve">G174</t>
  </si>
  <si>
    <t xml:space="preserve">G175</t>
  </si>
  <si>
    <t xml:space="preserve">G176</t>
  </si>
  <si>
    <t xml:space="preserve">G177</t>
  </si>
  <si>
    <t xml:space="preserve">G178</t>
  </si>
  <si>
    <t xml:space="preserve">G179</t>
  </si>
  <si>
    <t xml:space="preserve">G180</t>
  </si>
  <si>
    <t xml:space="preserve">G181</t>
  </si>
  <si>
    <t xml:space="preserve">G182</t>
  </si>
  <si>
    <t xml:space="preserve">G183</t>
  </si>
  <si>
    <t xml:space="preserve">G184</t>
  </si>
  <si>
    <t xml:space="preserve">G185</t>
  </si>
  <si>
    <t xml:space="preserve">G186</t>
  </si>
  <si>
    <t xml:space="preserve">G187</t>
  </si>
  <si>
    <t xml:space="preserve">G188</t>
  </si>
  <si>
    <t xml:space="preserve">G189</t>
  </si>
  <si>
    <t xml:space="preserve">G190</t>
  </si>
  <si>
    <t xml:space="preserve">G191</t>
  </si>
  <si>
    <t xml:space="preserve">G192</t>
  </si>
  <si>
    <t xml:space="preserve">G193</t>
  </si>
  <si>
    <t xml:space="preserve">G194</t>
  </si>
  <si>
    <t xml:space="preserve">G195</t>
  </si>
  <si>
    <t xml:space="preserve">G196</t>
  </si>
  <si>
    <t xml:space="preserve">G197</t>
  </si>
  <si>
    <t xml:space="preserve">G198</t>
  </si>
  <si>
    <t xml:space="preserve">G199</t>
  </si>
  <si>
    <t xml:space="preserve">G200</t>
  </si>
  <si>
    <t xml:space="preserve">RELACIÓN DE PAGOS</t>
  </si>
  <si>
    <t xml:space="preserve">ID P001 a P400 prefijados y protegidos. Use las filas en orden. Reparta los pagos conjuntos sin duplicar importes.</t>
  </si>
  <si>
    <t xml:space="preserve">ID pago</t>
  </si>
  <si>
    <t xml:space="preserve">Fecha de pago</t>
  </si>
  <si>
    <t xml:space="preserve">Importe pagado (€)</t>
  </si>
  <si>
    <t xml:space="preserve">Medio / naturaleza</t>
  </si>
  <si>
    <t xml:space="preserve">Observaciones</t>
  </si>
  <si>
    <t xml:space="preserve">Control</t>
  </si>
  <si>
    <t xml:space="preserve">P001</t>
  </si>
  <si>
    <t xml:space="preserve">P002</t>
  </si>
  <si>
    <t xml:space="preserve">P003</t>
  </si>
  <si>
    <t xml:space="preserve">P004</t>
  </si>
  <si>
    <t xml:space="preserve">P005</t>
  </si>
  <si>
    <t xml:space="preserve">P006</t>
  </si>
  <si>
    <t xml:space="preserve">P007</t>
  </si>
  <si>
    <t xml:space="preserve">P008</t>
  </si>
  <si>
    <t xml:space="preserve">P009</t>
  </si>
  <si>
    <t xml:space="preserve">P010</t>
  </si>
  <si>
    <t xml:space="preserve">P011</t>
  </si>
  <si>
    <t xml:space="preserve">P012</t>
  </si>
  <si>
    <t xml:space="preserve">P013</t>
  </si>
  <si>
    <t xml:space="preserve">P014</t>
  </si>
  <si>
    <t xml:space="preserve">P015</t>
  </si>
  <si>
    <t xml:space="preserve">P016</t>
  </si>
  <si>
    <t xml:space="preserve">P017</t>
  </si>
  <si>
    <t xml:space="preserve">P018</t>
  </si>
  <si>
    <t xml:space="preserve">P019</t>
  </si>
  <si>
    <t xml:space="preserve">P020</t>
  </si>
  <si>
    <t xml:space="preserve">P021</t>
  </si>
  <si>
    <t xml:space="preserve">P022</t>
  </si>
  <si>
    <t xml:space="preserve">P023</t>
  </si>
  <si>
    <t xml:space="preserve">P024</t>
  </si>
  <si>
    <t xml:space="preserve">P025</t>
  </si>
  <si>
    <t xml:space="preserve">P026</t>
  </si>
  <si>
    <t xml:space="preserve">P027</t>
  </si>
  <si>
    <t xml:space="preserve">P028</t>
  </si>
  <si>
    <t xml:space="preserve">P029</t>
  </si>
  <si>
    <t xml:space="preserve">P030</t>
  </si>
  <si>
    <t xml:space="preserve">P031</t>
  </si>
  <si>
    <t xml:space="preserve">P032</t>
  </si>
  <si>
    <t xml:space="preserve">P033</t>
  </si>
  <si>
    <t xml:space="preserve">P034</t>
  </si>
  <si>
    <t xml:space="preserve">P035</t>
  </si>
  <si>
    <t xml:space="preserve">P036</t>
  </si>
  <si>
    <t xml:space="preserve">P037</t>
  </si>
  <si>
    <t xml:space="preserve">P038</t>
  </si>
  <si>
    <t xml:space="preserve">P039</t>
  </si>
  <si>
    <t xml:space="preserve">P040</t>
  </si>
  <si>
    <t xml:space="preserve">P041</t>
  </si>
  <si>
    <t xml:space="preserve">P042</t>
  </si>
  <si>
    <t xml:space="preserve">P043</t>
  </si>
  <si>
    <t xml:space="preserve">P044</t>
  </si>
  <si>
    <t xml:space="preserve">P045</t>
  </si>
  <si>
    <t xml:space="preserve">P046</t>
  </si>
  <si>
    <t xml:space="preserve">P047</t>
  </si>
  <si>
    <t xml:space="preserve">P048</t>
  </si>
  <si>
    <t xml:space="preserve">P049</t>
  </si>
  <si>
    <t xml:space="preserve">P050</t>
  </si>
  <si>
    <t xml:space="preserve">P051</t>
  </si>
  <si>
    <t xml:space="preserve">P052</t>
  </si>
  <si>
    <t xml:space="preserve">P053</t>
  </si>
  <si>
    <t xml:space="preserve">P054</t>
  </si>
  <si>
    <t xml:space="preserve">P055</t>
  </si>
  <si>
    <t xml:space="preserve">P056</t>
  </si>
  <si>
    <t xml:space="preserve">P057</t>
  </si>
  <si>
    <t xml:space="preserve">P058</t>
  </si>
  <si>
    <t xml:space="preserve">P059</t>
  </si>
  <si>
    <t xml:space="preserve">P060</t>
  </si>
  <si>
    <t xml:space="preserve">P061</t>
  </si>
  <si>
    <t xml:space="preserve">P062</t>
  </si>
  <si>
    <t xml:space="preserve">P063</t>
  </si>
  <si>
    <t xml:space="preserve">P064</t>
  </si>
  <si>
    <t xml:space="preserve">P065</t>
  </si>
  <si>
    <t xml:space="preserve">P066</t>
  </si>
  <si>
    <t xml:space="preserve">P067</t>
  </si>
  <si>
    <t xml:space="preserve">P068</t>
  </si>
  <si>
    <t xml:space="preserve">P069</t>
  </si>
  <si>
    <t xml:space="preserve">P070</t>
  </si>
  <si>
    <t xml:space="preserve">P071</t>
  </si>
  <si>
    <t xml:space="preserve">P072</t>
  </si>
  <si>
    <t xml:space="preserve">P073</t>
  </si>
  <si>
    <t xml:space="preserve">P074</t>
  </si>
  <si>
    <t xml:space="preserve">P075</t>
  </si>
  <si>
    <t xml:space="preserve">P076</t>
  </si>
  <si>
    <t xml:space="preserve">P077</t>
  </si>
  <si>
    <t xml:space="preserve">P078</t>
  </si>
  <si>
    <t xml:space="preserve">P079</t>
  </si>
  <si>
    <t xml:space="preserve">P080</t>
  </si>
  <si>
    <t xml:space="preserve">P081</t>
  </si>
  <si>
    <t xml:space="preserve">P082</t>
  </si>
  <si>
    <t xml:space="preserve">P083</t>
  </si>
  <si>
    <t xml:space="preserve">P084</t>
  </si>
  <si>
    <t xml:space="preserve">P085</t>
  </si>
  <si>
    <t xml:space="preserve">P086</t>
  </si>
  <si>
    <t xml:space="preserve">P087</t>
  </si>
  <si>
    <t xml:space="preserve">P088</t>
  </si>
  <si>
    <t xml:space="preserve">P089</t>
  </si>
  <si>
    <t xml:space="preserve">P090</t>
  </si>
  <si>
    <t xml:space="preserve">P091</t>
  </si>
  <si>
    <t xml:space="preserve">P092</t>
  </si>
  <si>
    <t xml:space="preserve">P093</t>
  </si>
  <si>
    <t xml:space="preserve">P094</t>
  </si>
  <si>
    <t xml:space="preserve">P095</t>
  </si>
  <si>
    <t xml:space="preserve">P096</t>
  </si>
  <si>
    <t xml:space="preserve">P097</t>
  </si>
  <si>
    <t xml:space="preserve">P098</t>
  </si>
  <si>
    <t xml:space="preserve">P099</t>
  </si>
  <si>
    <t xml:space="preserve">P100</t>
  </si>
  <si>
    <t xml:space="preserve">P101</t>
  </si>
  <si>
    <t xml:space="preserve">P102</t>
  </si>
  <si>
    <t xml:space="preserve">P103</t>
  </si>
  <si>
    <t xml:space="preserve">P104</t>
  </si>
  <si>
    <t xml:space="preserve">P105</t>
  </si>
  <si>
    <t xml:space="preserve">P106</t>
  </si>
  <si>
    <t xml:space="preserve">P107</t>
  </si>
  <si>
    <t xml:space="preserve">P108</t>
  </si>
  <si>
    <t xml:space="preserve">P109</t>
  </si>
  <si>
    <t xml:space="preserve">P110</t>
  </si>
  <si>
    <t xml:space="preserve">P111</t>
  </si>
  <si>
    <t xml:space="preserve">P112</t>
  </si>
  <si>
    <t xml:space="preserve">P113</t>
  </si>
  <si>
    <t xml:space="preserve">P114</t>
  </si>
  <si>
    <t xml:space="preserve">P115</t>
  </si>
  <si>
    <t xml:space="preserve">P116</t>
  </si>
  <si>
    <t xml:space="preserve">P117</t>
  </si>
  <si>
    <t xml:space="preserve">P118</t>
  </si>
  <si>
    <t xml:space="preserve">P119</t>
  </si>
  <si>
    <t xml:space="preserve">P120</t>
  </si>
  <si>
    <t xml:space="preserve">P121</t>
  </si>
  <si>
    <t xml:space="preserve">P122</t>
  </si>
  <si>
    <t xml:space="preserve">P123</t>
  </si>
  <si>
    <t xml:space="preserve">P124</t>
  </si>
  <si>
    <t xml:space="preserve">P125</t>
  </si>
  <si>
    <t xml:space="preserve">P126</t>
  </si>
  <si>
    <t xml:space="preserve">P127</t>
  </si>
  <si>
    <t xml:space="preserve">P128</t>
  </si>
  <si>
    <t xml:space="preserve">P129</t>
  </si>
  <si>
    <t xml:space="preserve">P130</t>
  </si>
  <si>
    <t xml:space="preserve">P131</t>
  </si>
  <si>
    <t xml:space="preserve">P132</t>
  </si>
  <si>
    <t xml:space="preserve">P133</t>
  </si>
  <si>
    <t xml:space="preserve">P134</t>
  </si>
  <si>
    <t xml:space="preserve">P135</t>
  </si>
  <si>
    <t xml:space="preserve">P136</t>
  </si>
  <si>
    <t xml:space="preserve">P137</t>
  </si>
  <si>
    <t xml:space="preserve">P138</t>
  </si>
  <si>
    <t xml:space="preserve">P139</t>
  </si>
  <si>
    <t xml:space="preserve">P140</t>
  </si>
  <si>
    <t xml:space="preserve">P141</t>
  </si>
  <si>
    <t xml:space="preserve">P142</t>
  </si>
  <si>
    <t xml:space="preserve">P143</t>
  </si>
  <si>
    <t xml:space="preserve">P144</t>
  </si>
  <si>
    <t xml:space="preserve">P145</t>
  </si>
  <si>
    <t xml:space="preserve">P146</t>
  </si>
  <si>
    <t xml:space="preserve">P147</t>
  </si>
  <si>
    <t xml:space="preserve">P148</t>
  </si>
  <si>
    <t xml:space="preserve">P149</t>
  </si>
  <si>
    <t xml:space="preserve">P150</t>
  </si>
  <si>
    <t xml:space="preserve">P151</t>
  </si>
  <si>
    <t xml:space="preserve">P152</t>
  </si>
  <si>
    <t xml:space="preserve">P153</t>
  </si>
  <si>
    <t xml:space="preserve">P154</t>
  </si>
  <si>
    <t xml:space="preserve">P155</t>
  </si>
  <si>
    <t xml:space="preserve">P156</t>
  </si>
  <si>
    <t xml:space="preserve">P157</t>
  </si>
  <si>
    <t xml:space="preserve">P158</t>
  </si>
  <si>
    <t xml:space="preserve">P159</t>
  </si>
  <si>
    <t xml:space="preserve">P160</t>
  </si>
  <si>
    <t xml:space="preserve">P161</t>
  </si>
  <si>
    <t xml:space="preserve">P162</t>
  </si>
  <si>
    <t xml:space="preserve">P163</t>
  </si>
  <si>
    <t xml:space="preserve">P164</t>
  </si>
  <si>
    <t xml:space="preserve">P165</t>
  </si>
  <si>
    <t xml:space="preserve">P166</t>
  </si>
  <si>
    <t xml:space="preserve">P167</t>
  </si>
  <si>
    <t xml:space="preserve">P168</t>
  </si>
  <si>
    <t xml:space="preserve">P169</t>
  </si>
  <si>
    <t xml:space="preserve">P170</t>
  </si>
  <si>
    <t xml:space="preserve">P171</t>
  </si>
  <si>
    <t xml:space="preserve">P172</t>
  </si>
  <si>
    <t xml:space="preserve">P173</t>
  </si>
  <si>
    <t xml:space="preserve">P174</t>
  </si>
  <si>
    <t xml:space="preserve">P175</t>
  </si>
  <si>
    <t xml:space="preserve">P176</t>
  </si>
  <si>
    <t xml:space="preserve">P177</t>
  </si>
  <si>
    <t xml:space="preserve">P178</t>
  </si>
  <si>
    <t xml:space="preserve">P179</t>
  </si>
  <si>
    <t xml:space="preserve">P180</t>
  </si>
  <si>
    <t xml:space="preserve">P181</t>
  </si>
  <si>
    <t xml:space="preserve">P182</t>
  </si>
  <si>
    <t xml:space="preserve">P183</t>
  </si>
  <si>
    <t xml:space="preserve">P184</t>
  </si>
  <si>
    <t xml:space="preserve">P185</t>
  </si>
  <si>
    <t xml:space="preserve">P186</t>
  </si>
  <si>
    <t xml:space="preserve">P187</t>
  </si>
  <si>
    <t xml:space="preserve">P188</t>
  </si>
  <si>
    <t xml:space="preserve">P189</t>
  </si>
  <si>
    <t xml:space="preserve">P190</t>
  </si>
  <si>
    <t xml:space="preserve">P191</t>
  </si>
  <si>
    <t xml:space="preserve">P192</t>
  </si>
  <si>
    <t xml:space="preserve">P193</t>
  </si>
  <si>
    <t xml:space="preserve">P194</t>
  </si>
  <si>
    <t xml:space="preserve">P195</t>
  </si>
  <si>
    <t xml:space="preserve">P196</t>
  </si>
  <si>
    <t xml:space="preserve">P197</t>
  </si>
  <si>
    <t xml:space="preserve">P198</t>
  </si>
  <si>
    <t xml:space="preserve">P199</t>
  </si>
  <si>
    <t xml:space="preserve">P200</t>
  </si>
  <si>
    <t xml:space="preserve">P201</t>
  </si>
  <si>
    <t xml:space="preserve">P202</t>
  </si>
  <si>
    <t xml:space="preserve">P203</t>
  </si>
  <si>
    <t xml:space="preserve">P204</t>
  </si>
  <si>
    <t xml:space="preserve">P205</t>
  </si>
  <si>
    <t xml:space="preserve">P206</t>
  </si>
  <si>
    <t xml:space="preserve">P207</t>
  </si>
  <si>
    <t xml:space="preserve">P208</t>
  </si>
  <si>
    <t xml:space="preserve">P209</t>
  </si>
  <si>
    <t xml:space="preserve">P210</t>
  </si>
  <si>
    <t xml:space="preserve">P211</t>
  </si>
  <si>
    <t xml:space="preserve">P212</t>
  </si>
  <si>
    <t xml:space="preserve">P213</t>
  </si>
  <si>
    <t xml:space="preserve">P214</t>
  </si>
  <si>
    <t xml:space="preserve">P215</t>
  </si>
  <si>
    <t xml:space="preserve">P216</t>
  </si>
  <si>
    <t xml:space="preserve">P217</t>
  </si>
  <si>
    <t xml:space="preserve">P218</t>
  </si>
  <si>
    <t xml:space="preserve">P219</t>
  </si>
  <si>
    <t xml:space="preserve">P220</t>
  </si>
  <si>
    <t xml:space="preserve">P221</t>
  </si>
  <si>
    <t xml:space="preserve">P222</t>
  </si>
  <si>
    <t xml:space="preserve">P223</t>
  </si>
  <si>
    <t xml:space="preserve">P224</t>
  </si>
  <si>
    <t xml:space="preserve">P225</t>
  </si>
  <si>
    <t xml:space="preserve">P226</t>
  </si>
  <si>
    <t xml:space="preserve">P227</t>
  </si>
  <si>
    <t xml:space="preserve">P228</t>
  </si>
  <si>
    <t xml:space="preserve">P229</t>
  </si>
  <si>
    <t xml:space="preserve">P230</t>
  </si>
  <si>
    <t xml:space="preserve">P231</t>
  </si>
  <si>
    <t xml:space="preserve">P232</t>
  </si>
  <si>
    <t xml:space="preserve">P233</t>
  </si>
  <si>
    <t xml:space="preserve">P234</t>
  </si>
  <si>
    <t xml:space="preserve">P235</t>
  </si>
  <si>
    <t xml:space="preserve">P236</t>
  </si>
  <si>
    <t xml:space="preserve">P237</t>
  </si>
  <si>
    <t xml:space="preserve">P238</t>
  </si>
  <si>
    <t xml:space="preserve">P239</t>
  </si>
  <si>
    <t xml:space="preserve">P240</t>
  </si>
  <si>
    <t xml:space="preserve">P241</t>
  </si>
  <si>
    <t xml:space="preserve">P242</t>
  </si>
  <si>
    <t xml:space="preserve">P243</t>
  </si>
  <si>
    <t xml:space="preserve">P244</t>
  </si>
  <si>
    <t xml:space="preserve">P245</t>
  </si>
  <si>
    <t xml:space="preserve">P246</t>
  </si>
  <si>
    <t xml:space="preserve">P247</t>
  </si>
  <si>
    <t xml:space="preserve">P248</t>
  </si>
  <si>
    <t xml:space="preserve">P249</t>
  </si>
  <si>
    <t xml:space="preserve">P250</t>
  </si>
  <si>
    <t xml:space="preserve">P251</t>
  </si>
  <si>
    <t xml:space="preserve">P252</t>
  </si>
  <si>
    <t xml:space="preserve">P253</t>
  </si>
  <si>
    <t xml:space="preserve">P254</t>
  </si>
  <si>
    <t xml:space="preserve">P255</t>
  </si>
  <si>
    <t xml:space="preserve">P256</t>
  </si>
  <si>
    <t xml:space="preserve">P257</t>
  </si>
  <si>
    <t xml:space="preserve">P258</t>
  </si>
  <si>
    <t xml:space="preserve">P259</t>
  </si>
  <si>
    <t xml:space="preserve">P260</t>
  </si>
  <si>
    <t xml:space="preserve">P261</t>
  </si>
  <si>
    <t xml:space="preserve">P262</t>
  </si>
  <si>
    <t xml:space="preserve">P263</t>
  </si>
  <si>
    <t xml:space="preserve">P264</t>
  </si>
  <si>
    <t xml:space="preserve">P265</t>
  </si>
  <si>
    <t xml:space="preserve">P266</t>
  </si>
  <si>
    <t xml:space="preserve">P267</t>
  </si>
  <si>
    <t xml:space="preserve">P268</t>
  </si>
  <si>
    <t xml:space="preserve">P269</t>
  </si>
  <si>
    <t xml:space="preserve">P270</t>
  </si>
  <si>
    <t xml:space="preserve">P271</t>
  </si>
  <si>
    <t xml:space="preserve">P272</t>
  </si>
  <si>
    <t xml:space="preserve">P273</t>
  </si>
  <si>
    <t xml:space="preserve">P274</t>
  </si>
  <si>
    <t xml:space="preserve">P275</t>
  </si>
  <si>
    <t xml:space="preserve">P276</t>
  </si>
  <si>
    <t xml:space="preserve">P277</t>
  </si>
  <si>
    <t xml:space="preserve">P278</t>
  </si>
  <si>
    <t xml:space="preserve">P279</t>
  </si>
  <si>
    <t xml:space="preserve">P280</t>
  </si>
  <si>
    <t xml:space="preserve">P281</t>
  </si>
  <si>
    <t xml:space="preserve">P282</t>
  </si>
  <si>
    <t xml:space="preserve">P283</t>
  </si>
  <si>
    <t xml:space="preserve">P284</t>
  </si>
  <si>
    <t xml:space="preserve">P285</t>
  </si>
  <si>
    <t xml:space="preserve">P286</t>
  </si>
  <si>
    <t xml:space="preserve">P287</t>
  </si>
  <si>
    <t xml:space="preserve">P288</t>
  </si>
  <si>
    <t xml:space="preserve">P289</t>
  </si>
  <si>
    <t xml:space="preserve">P290</t>
  </si>
  <si>
    <t xml:space="preserve">P291</t>
  </si>
  <si>
    <t xml:space="preserve">P292</t>
  </si>
  <si>
    <t xml:space="preserve">P293</t>
  </si>
  <si>
    <t xml:space="preserve">P294</t>
  </si>
  <si>
    <t xml:space="preserve">P295</t>
  </si>
  <si>
    <t xml:space="preserve">P296</t>
  </si>
  <si>
    <t xml:space="preserve">P297</t>
  </si>
  <si>
    <t xml:space="preserve">P298</t>
  </si>
  <si>
    <t xml:space="preserve">P299</t>
  </si>
  <si>
    <t xml:space="preserve">P300</t>
  </si>
  <si>
    <t xml:space="preserve">P301</t>
  </si>
  <si>
    <t xml:space="preserve">P302</t>
  </si>
  <si>
    <t xml:space="preserve">P303</t>
  </si>
  <si>
    <t xml:space="preserve">P304</t>
  </si>
  <si>
    <t xml:space="preserve">P305</t>
  </si>
  <si>
    <t xml:space="preserve">P306</t>
  </si>
  <si>
    <t xml:space="preserve">P307</t>
  </si>
  <si>
    <t xml:space="preserve">P308</t>
  </si>
  <si>
    <t xml:space="preserve">P309</t>
  </si>
  <si>
    <t xml:space="preserve">P310</t>
  </si>
  <si>
    <t xml:space="preserve">P311</t>
  </si>
  <si>
    <t xml:space="preserve">P312</t>
  </si>
  <si>
    <t xml:space="preserve">P313</t>
  </si>
  <si>
    <t xml:space="preserve">P314</t>
  </si>
  <si>
    <t xml:space="preserve">P315</t>
  </si>
  <si>
    <t xml:space="preserve">P316</t>
  </si>
  <si>
    <t xml:space="preserve">P317</t>
  </si>
  <si>
    <t xml:space="preserve">P318</t>
  </si>
  <si>
    <t xml:space="preserve">P319</t>
  </si>
  <si>
    <t xml:space="preserve">P320</t>
  </si>
  <si>
    <t xml:space="preserve">P321</t>
  </si>
  <si>
    <t xml:space="preserve">P322</t>
  </si>
  <si>
    <t xml:space="preserve">P323</t>
  </si>
  <si>
    <t xml:space="preserve">P324</t>
  </si>
  <si>
    <t xml:space="preserve">P325</t>
  </si>
  <si>
    <t xml:space="preserve">P326</t>
  </si>
  <si>
    <t xml:space="preserve">P327</t>
  </si>
  <si>
    <t xml:space="preserve">P328</t>
  </si>
  <si>
    <t xml:space="preserve">P329</t>
  </si>
  <si>
    <t xml:space="preserve">P330</t>
  </si>
  <si>
    <t xml:space="preserve">P331</t>
  </si>
  <si>
    <t xml:space="preserve">P332</t>
  </si>
  <si>
    <t xml:space="preserve">P333</t>
  </si>
  <si>
    <t xml:space="preserve">P334</t>
  </si>
  <si>
    <t xml:space="preserve">P335</t>
  </si>
  <si>
    <t xml:space="preserve">P336</t>
  </si>
  <si>
    <t xml:space="preserve">P337</t>
  </si>
  <si>
    <t xml:space="preserve">P338</t>
  </si>
  <si>
    <t xml:space="preserve">P339</t>
  </si>
  <si>
    <t xml:space="preserve">P340</t>
  </si>
  <si>
    <t xml:space="preserve">P341</t>
  </si>
  <si>
    <t xml:space="preserve">P342</t>
  </si>
  <si>
    <t xml:space="preserve">P343</t>
  </si>
  <si>
    <t xml:space="preserve">P344</t>
  </si>
  <si>
    <t xml:space="preserve">P345</t>
  </si>
  <si>
    <t xml:space="preserve">P346</t>
  </si>
  <si>
    <t xml:space="preserve">P347</t>
  </si>
  <si>
    <t xml:space="preserve">P348</t>
  </si>
  <si>
    <t xml:space="preserve">P349</t>
  </si>
  <si>
    <t xml:space="preserve">P350</t>
  </si>
  <si>
    <t xml:space="preserve">P351</t>
  </si>
  <si>
    <t xml:space="preserve">P352</t>
  </si>
  <si>
    <t xml:space="preserve">P353</t>
  </si>
  <si>
    <t xml:space="preserve">P354</t>
  </si>
  <si>
    <t xml:space="preserve">P355</t>
  </si>
  <si>
    <t xml:space="preserve">P356</t>
  </si>
  <si>
    <t xml:space="preserve">P357</t>
  </si>
  <si>
    <t xml:space="preserve">P358</t>
  </si>
  <si>
    <t xml:space="preserve">P359</t>
  </si>
  <si>
    <t xml:space="preserve">P360</t>
  </si>
  <si>
    <t xml:space="preserve">P361</t>
  </si>
  <si>
    <t xml:space="preserve">P362</t>
  </si>
  <si>
    <t xml:space="preserve">P363</t>
  </si>
  <si>
    <t xml:space="preserve">P364</t>
  </si>
  <si>
    <t xml:space="preserve">P365</t>
  </si>
  <si>
    <t xml:space="preserve">P366</t>
  </si>
  <si>
    <t xml:space="preserve">P367</t>
  </si>
  <si>
    <t xml:space="preserve">P368</t>
  </si>
  <si>
    <t xml:space="preserve">P369</t>
  </si>
  <si>
    <t xml:space="preserve">P370</t>
  </si>
  <si>
    <t xml:space="preserve">P371</t>
  </si>
  <si>
    <t xml:space="preserve">P372</t>
  </si>
  <si>
    <t xml:space="preserve">P373</t>
  </si>
  <si>
    <t xml:space="preserve">P374</t>
  </si>
  <si>
    <t xml:space="preserve">P375</t>
  </si>
  <si>
    <t xml:space="preserve">P376</t>
  </si>
  <si>
    <t xml:space="preserve">P377</t>
  </si>
  <si>
    <t xml:space="preserve">P378</t>
  </si>
  <si>
    <t xml:space="preserve">P379</t>
  </si>
  <si>
    <t xml:space="preserve">P380</t>
  </si>
  <si>
    <t xml:space="preserve">P381</t>
  </si>
  <si>
    <t xml:space="preserve">P382</t>
  </si>
  <si>
    <t xml:space="preserve">P383</t>
  </si>
  <si>
    <t xml:space="preserve">P384</t>
  </si>
  <si>
    <t xml:space="preserve">P385</t>
  </si>
  <si>
    <t xml:space="preserve">P386</t>
  </si>
  <si>
    <t xml:space="preserve">P387</t>
  </si>
  <si>
    <t xml:space="preserve">P388</t>
  </si>
  <si>
    <t xml:space="preserve">P389</t>
  </si>
  <si>
    <t xml:space="preserve">P390</t>
  </si>
  <si>
    <t xml:space="preserve">P391</t>
  </si>
  <si>
    <t xml:space="preserve">P392</t>
  </si>
  <si>
    <t xml:space="preserve">P393</t>
  </si>
  <si>
    <t xml:space="preserve">P394</t>
  </si>
  <si>
    <t xml:space="preserve">P395</t>
  </si>
  <si>
    <t xml:space="preserve">P396</t>
  </si>
  <si>
    <t xml:space="preserve">P397</t>
  </si>
  <si>
    <t xml:space="preserve">P398</t>
  </si>
  <si>
    <t xml:space="preserve">P399</t>
  </si>
  <si>
    <t xml:space="preserve">P400</t>
  </si>
  <si>
    <t xml:space="preserve">OTROS INGRESOS Y RECURSOS</t>
  </si>
  <si>
    <r>
      <rPr>
        <sz val="10"/>
        <rFont val="Arial"/>
        <family val="2"/>
        <charset val="1"/>
      </rPr>
      <t xml:space="preserve">Incluya toda financiación de la actividad. </t>
    </r>
    <r>
      <rPr>
        <b val="true"/>
        <sz val="10"/>
        <color rgb="FFFF0000"/>
        <rFont val="Arial"/>
        <family val="2"/>
        <charset val="1"/>
      </rPr>
      <t xml:space="preserve">No repita la subvención del Ayuntamiento indicada en Datos.</t>
    </r>
  </si>
  <si>
    <t xml:space="preserve">ID ingreso</t>
  </si>
  <si>
    <t xml:space="preserve">Procedencia / financiador</t>
  </si>
  <si>
    <t xml:space="preserve">Tipo de recurso</t>
  </si>
  <si>
    <t xml:space="preserve">Importe para la actividad (€)</t>
  </si>
  <si>
    <t xml:space="preserve">Observaciones / destino</t>
  </si>
  <si>
    <t xml:space="preserve">TOTAL INGRESOS Y RECURSOS</t>
  </si>
  <si>
    <t xml:space="preserve">MEMORIA ECONÓMICA · CLUBES DEPORTIVOS</t>
  </si>
  <si>
    <t xml:space="preserve">Ayuntamiento de Torrevieja · Convocatoria 2026 · Resumen de la cuenta justificativa</t>
  </si>
  <si>
    <t xml:space="preserve">NIF</t>
  </si>
  <si>
    <t xml:space="preserve">Expediente</t>
  </si>
  <si>
    <t xml:space="preserve">Actividad</t>
  </si>
  <si>
    <t xml:space="preserve">Modalidad</t>
  </si>
  <si>
    <t xml:space="preserve">Inicio del período</t>
  </si>
  <si>
    <t xml:space="preserve">Fin del período</t>
  </si>
  <si>
    <t xml:space="preserve">Primera fecha de factura admitida</t>
  </si>
  <si>
    <t xml:space="preserve">IMPORTES DECLARADOS (€)</t>
  </si>
  <si>
    <t xml:space="preserve">Presupuesto inicialmente presentado</t>
  </si>
  <si>
    <t xml:space="preserve">Coste total de la actividad (neto de IVA recuperable)</t>
  </si>
  <si>
    <t xml:space="preserve">Importe subvencionable declarado</t>
  </si>
  <si>
    <t xml:space="preserve">Subvención concedida</t>
  </si>
  <si>
    <t xml:space="preserve">Gasto imputado a esta subvención</t>
  </si>
  <si>
    <t xml:space="preserve">Otros ingresos y recursos aplicados</t>
  </si>
  <si>
    <t xml:space="preserve">Financiación total (concedida + otros recursos)</t>
  </si>
  <si>
    <t xml:space="preserve">Financiación total menos coste de actividad</t>
  </si>
  <si>
    <t xml:space="preserve">Variación del coste respecto al presupuesto</t>
  </si>
  <si>
    <t xml:space="preserve">Número de justificantes de gasto</t>
  </si>
  <si>
    <t xml:space="preserve">DECLARACIÓN Y DOCUMENTACIÓN</t>
  </si>
  <si>
    <t xml:space="preserve">Régimen IVA</t>
  </si>
  <si>
    <t xml:space="preserve">La persona firmante declara que las relaciones adjuntas comprenden todos los costes y recursos de la actividad; que los gastos están vinculados al proyecto y contabilizados, sin doble financiación; y que los datos y copias son fieles. El IVA recuperable se ha excluido del coste declarado. Conservará los justificantes al menos cuatro años desde el fin del plazo de justificación, sin perjuicio de plazos superiores.</t>
  </si>
  <si>
    <t xml:space="preserve">Se adjuntan este resumen firmado, el libro XLSX, la memoria deportiva suscrita por la representación legal, las evidencias de difusión municipal y la modalidad de la declaración de IVA. En modalidad ordinaria se aportan también los justificantes de gasto y pago; en simplificada se conservan para su posible requerimiento.</t>
  </si>
  <si>
    <t xml:space="preserve">Firmante</t>
  </si>
  <si>
    <t xml:space="preserve">Cargo</t>
  </si>
  <si>
    <t xml:space="preserve">Torrevieja, fecha</t>
  </si>
  <si>
    <t xml:space="preserve">Firma de la persona habilitada:</t>
  </si>
  <si>
    <t xml:space="preserve">Los importes se declaran por la entidad y están sujetos a comprobación. Este resumen acompaña a las relaciones detalladas y no sustituye la memoria deportiva ni los modelos oficiales que resulten exigibles.</t>
  </si>
  <si>
    <t xml:space="preserve">GUÍA DE CUMPLIMENTACIÓN</t>
  </si>
  <si>
    <t xml:space="preserve">1. Un archivo por entidad</t>
  </si>
  <si>
    <t xml:space="preserve">Empiece en Datos: identificación, contacto, temporada y subvención concedida. Continúe con Presupuesto y real, Gastos, Pagos e Ingresos. Termine comprobando y firmando Resumen A4.</t>
  </si>
  <si>
    <t xml:space="preserve">2. Registre todos los costes</t>
  </si>
  <si>
    <t xml:space="preserve">Los ID de Gastos y Pagos están prefijados y protegidos. Use las filas en orden. Las filas vacías no generan avisos. Introduzca 0 en importes que no procedan; en Gastos, M puede quedar vacía.</t>
  </si>
  <si>
    <t xml:space="preserve">3. Porcentaje de actividad</t>
  </si>
  <si>
    <t xml:space="preserve">K es el porcentaje de la factura destinado a la actividad. O es el importe en euros que se imputa a esta ayuda. Ejemplo: factura de 1.000 € sin IVA, K = 100 %, O = 600 € y P = 400 € de otros recursos. Si solo la mitad corresponde a la actividad, K = 50 % y O no puede superar los 500 € subvencionables.</t>
  </si>
  <si>
    <t xml:space="preserve">4. Pagos fraccionados</t>
  </si>
  <si>
    <t xml:space="preserve">Use los ID P001 a P400, ya fijados. Registre una fila por pago enlazada al ID de gasto. Gastos suma los pagos y muestra la última fecha. Reparta los pagos conjuntos sin duplicar importes.</t>
  </si>
  <si>
    <t xml:space="preserve">5. Personal y retenciones</t>
  </si>
  <si>
    <t xml:space="preserve">En documentos con IRPF, indique el bruto como base, IVA si existe y la retención en Gastos. Registre en Pagos el neto al profesional y el ingreso de la retención con su prueba tributaria, sin duplicar importes. Para nóminas, identifique las deducciones y su ingreso. Registre por separado la cuota empresarial de Seguridad Social si constituye otro coste.</t>
  </si>
  <si>
    <t xml:space="preserve">6. Otros ingresos</t>
  </si>
  <si>
    <t xml:space="preserve">Indique procedencia, tipo e importe destinado a esta actividad. Incluya recursos propios, cuotas, patrocinios y otras ayudas. No repita la subvención de Deportes. Compruebe la incompatibilidad del art. 6 con ayudas de otras concejalías para la misma actividad.</t>
  </si>
  <si>
    <t xml:space="preserve">7. Facturas y pruebas de pago</t>
  </si>
  <si>
    <t xml:space="preserve">Seleccione Simplificada o Normal en Datos B24. Normal corresponde a la cuenta ordinaria: adjunte facturas y pagos. En Simplificada, conserve los documentos y apórtelos cuando se requieran.</t>
  </si>
  <si>
    <t xml:space="preserve">8. Revise antes de presentar</t>
  </si>
  <si>
    <t xml:space="preserve">Compruebe los avisos de Gastos, Pagos e Ingresos y las desviaciones de Presupuesto y real. Revision es una hoja de uso interno del Ayuntamiento. Un aviso requiere comprobar los datos y sus justificantes.</t>
  </si>
  <si>
    <t xml:space="preserve">9. Resumen y presentación</t>
  </si>
  <si>
    <t xml:space="preserve">Introduzca la fecha de firma en Datos B26 con formato día/mes/año. Revise las declaraciones incluidas en Resumen A4 y firme ese resumen. Presente el resumen firmado, el XLSX y la documentación correspondiente.</t>
  </si>
  <si>
    <t xml:space="preserve">Capacidad de la plantilla</t>
  </si>
  <si>
    <t xml:space="preserve">Preparada para 200 gastos, 400 pagos y 80 ingresos. Complete las celdas amarillas y conserve las fórmulas verdes. La revisión municipal no modifica por sí sola los importes declarados por el club.</t>
  </si>
  <si>
    <t xml:space="preserve">Alojamiento: personas y días</t>
  </si>
  <si>
    <t xml:space="preserve">Introduzca personas en T y días por persona en U. W multiplica automáticamente. Ejemplo: 5 personas × 3 días = 15; límite de 1.200 € (15 × 80 €). N aplica el límite al importe subvencionable. Conserve el detalle individual y no repita personas/días entre facturas de alojamiento y manutención.</t>
  </si>
  <si>
    <t xml:space="preserve">Asesoría: base sin IVA</t>
  </si>
  <si>
    <t xml:space="preserve">X calcula la parte subvencionable sin IVA y sirve para revisar el máximo de 720 €/año. No es otro gasto. Ejemplo: 600 € + 126 € de IVA no recuperable, 100 % actividad y sin exclusiones → N = 726 € y X = 600 €. Si se supera el límite, indique en M la parte no subvencionable, incluido su IVA asociado.</t>
  </si>
  <si>
    <t xml:space="preserve">Gastos excluidos</t>
  </si>
  <si>
    <t xml:space="preserve">No impute vehículos particulares, dietas ni carburantes, bienes inventariables, sanciones, intereses o comidas de representación ajenas al proyecto (art. 4). La mención al combustible en el art. 18.8 describe qué no es subcontratación y no convierte ese gasto en subvencionable.</t>
  </si>
  <si>
    <t xml:space="preserve">Servicios y subcontratación</t>
  </si>
  <si>
    <t xml:space="preserve">Servicios médicos/fisioterapia: comprobar prescripción y licencia federativa. Subcontratación: máximo 80 % del coste; revisar autorizaciones, vinculación y contratos según art. 18. Los servicios auxiliares no se clasifican automáticamente como subcontratación.</t>
  </si>
  <si>
    <t xml:space="preserve">Revisión municipal</t>
  </si>
  <si>
    <t xml:space="preserve">Revision es de uso municipal y está completamente protegida. El personal autorizado puede desprotegerla para registrar incidencias, importes admitidos y motivación. Sus anotaciones no modifican los importes declarados.</t>
  </si>
  <si>
    <t xml:space="preserve">Variación del presupuesto</t>
  </si>
  <si>
    <t xml:space="preserve">Variación = (coste real − presupuesto inicial) / presupuesto inicial. Un resultado negativo indica menor gasto. Una disminución igual o superior al 20 % exige justificar causas (Datos B27) y puede motivar revisión de puntuación o reducción municipal (arts. 10.5 y 14.5). No hay una multa fija en estas bases.</t>
  </si>
  <si>
    <t xml:space="preserve">Punto pendiente: pagos</t>
  </si>
  <si>
    <t xml:space="preserve">El art. 14.3 exige pago dentro del período subvencionable y el art. 15.4 hasta el plazo de justificación. Los pagos posteriores al cierre de temporada se marcan para revisión. Debe fijarse el criterio municipal antes de distribuir la plantilla.</t>
  </si>
  <si>
    <t xml:space="preserve">Fechas de la plantilla</t>
  </si>
  <si>
    <t xml:space="preserve">Se conserva el criterio de la plantilla original: facturas desde 01/01/2026, salvo excepción estival autorizada. Para usar la excepción seleccione la temporada estival y confirme su autorización en Datos B28. No seleccione Sí sin tenerla reconocida.</t>
  </si>
  <si>
    <t xml:space="preserve">Modelos VI, VII y VIII</t>
  </si>
  <si>
    <t xml:space="preserve">Las relaciones de Gastos e Ingresos recogen el detalle económico. Aporte los modelos oficiales y la declaración de IVA que correspondan según las bases.</t>
  </si>
  <si>
    <t xml:space="preserve">Firma</t>
  </si>
  <si>
    <t xml:space="preserve">La memoria deportiva debe firmarla la representación legal. En Datos B13 indique la autorización solo si firma otra persona autorizada. Revise las declaraciones del resumen antes de firmarlo.</t>
  </si>
  <si>
    <t xml:space="preserve">Documentos adicionales</t>
  </si>
  <si>
    <t xml:space="preserve">Aporte la memoria deportiva firmada, las evidencias de difusión y la declaración de IVA que correspondan. Explique las desviaciones en Datos B27. La subvención se abona después de justificar. Conserve los justificantes.</t>
  </si>
  <si>
    <t xml:space="preserve">Fuente principal</t>
  </si>
  <si>
    <t xml:space="preserve">Bases subvenciones clubes deportivos Torrevieja 2026 v.4.docx: arts. 4, 6, 11.4, 14, 15 y 18. Se trata de la versión facilitada, sin presumir su aprobación o publicación definitiva.</t>
  </si>
  <si>
    <t xml:space="preserve">IVA recuperable: Sí / No</t>
  </si>
  <si>
    <t xml:space="preserve">J = No: el IVA queda incluido en el coste. J = Sí: se descuenta todo el IVA. Si solo se recupera una parte, indique en AE el porcentaje real recuperable. Ejemplo: base 100 €, IVA 21 €, J = Sí y AE = 50 % → coste de 110,50 € al 100 % de actividad.</t>
  </si>
  <si>
    <t xml:space="preserve">Importe subvencionable</t>
  </si>
  <si>
    <t xml:space="preserve">N calcula el coste subvencionable tras exclusiones y el límite de alojamiento. M vacía equivale a 0 €; no repita el exceso de alojamiento ya descontado. O no puede superar N.</t>
  </si>
  <si>
    <t xml:space="preserve">Comunicación de modificaciones</t>
  </si>
  <si>
    <t xml:space="preserve">Indique en Datos B31 si la modificación está autorizada: Sí, No o No procede. Identifique la comunicación o resolución en B30 y conserve el documento.</t>
  </si>
  <si>
    <t xml:space="preserve">Presupuesto frente a realidad</t>
  </si>
  <si>
    <t xml:space="preserve">Complete las partidas previstas con importes o 0. Hay tres filas libres para ingresos y tres para gastos: escriba concepto, presupuesto y real. Sus importes se suman automáticamente. La entidad y la temporada se trasladan desde Datos.</t>
  </si>
  <si>
    <t xml:space="preserve">REVISIÓN MUNICIPAL DE LA CUENTA JUSTIFICATIVA</t>
  </si>
  <si>
    <t xml:space="preserve">Uso interno del Ayuntamiento. Hoja protegida; no debe cumplimentarla el club.</t>
  </si>
  <si>
    <t xml:space="preserve">Comprobación automática</t>
  </si>
  <si>
    <t xml:space="preserve">Resultado / número</t>
  </si>
  <si>
    <t xml:space="preserve">Acción</t>
  </si>
  <si>
    <t xml:space="preserve">Datos esenciales</t>
  </si>
  <si>
    <t xml:space="preserve">Completar identificación, resolución, importes y firma.</t>
  </si>
  <si>
    <t xml:space="preserve">Gastos con datos incompletos</t>
  </si>
  <si>
    <t xml:space="preserve">Filtrar Datos obligatorios en Gastos.</t>
  </si>
  <si>
    <t xml:space="preserve">Gastos con alerta de fechas</t>
  </si>
  <si>
    <t xml:space="preserve">Resolver el período y la discrepancia entre artículos.</t>
  </si>
  <si>
    <t xml:space="preserve">Gastos con alerta de importes</t>
  </si>
  <si>
    <t xml:space="preserve">Revisar pagos, IVA, imputaciones y límites.</t>
  </si>
  <si>
    <t xml:space="preserve">Posibles duplicados de gasto</t>
  </si>
  <si>
    <t xml:space="preserve">Comparar NIF + número/serie e ID de gasto.</t>
  </si>
  <si>
    <t xml:space="preserve">Acreditación de retenciones pendiente</t>
  </si>
  <si>
    <t xml:space="preserve">Acreditar IRPF. Adjuntar documentos en modalidad ordinaria.</t>
  </si>
  <si>
    <t xml:space="preserve">Pagos con incidencias</t>
  </si>
  <si>
    <t xml:space="preserve">Filtrar Control en Pagos.</t>
  </si>
  <si>
    <t xml:space="preserve">Ingresos con incidencias</t>
  </si>
  <si>
    <t xml:space="preserve">Revisar procedencia y compatibilidad.</t>
  </si>
  <si>
    <t xml:space="preserve">Cobertura de la subvención</t>
  </si>
  <si>
    <t xml:space="preserve">La imputación debe justificar la ayuda. Documentar diferencias, sin ajuste automático.</t>
  </si>
  <si>
    <t xml:space="preserve">Equilibrio de financiación</t>
  </si>
  <si>
    <t xml:space="preserve">Positivo: posible exceso. Negativo: completar recursos o explicar diferencia.</t>
  </si>
  <si>
    <t xml:space="preserve">Variación presupuestaria del 20 % o más</t>
  </si>
  <si>
    <t xml:space="preserve">Disminución ≥20 %: arts. 10.5 y 14.5. Revisar comunicación y posible reducción. No hay multa fija automática.</t>
  </si>
  <si>
    <t xml:space="preserve">60 % del gasto elegible declarado</t>
  </si>
  <si>
    <t xml:space="preserve">Referencia de revisión arts. 11.4 y 14.5. No fija por sí sola el importe definitivo.</t>
  </si>
  <si>
    <t xml:space="preserve">Ayuda frente al 60 % declarado</t>
  </si>
  <si>
    <t xml:space="preserve">Requiere comprobar elegibilidad y criterio de ajuste aplicable.</t>
  </si>
  <si>
    <t xml:space="preserve">Asesoría sin IVA: total subvencionable</t>
  </si>
  <si>
    <t xml:space="preserve">Cálculo automático de Gastos X. El límite de 720 € se comprueba por año.</t>
  </si>
  <si>
    <t xml:space="preserve">Asesoría: límite anual</t>
  </si>
  <si>
    <t xml:space="preserve">Se agrupa por año de factura. Si el servicio abarca varios años, comprobar el reparto y documentarlo.</t>
  </si>
  <si>
    <t xml:space="preserve">Subcontratación sobre coste total</t>
  </si>
  <si>
    <t xml:space="preserve">Límite 80 %. Revisar vinculadas, autorizaciones y contratos (art. 18).</t>
  </si>
  <si>
    <t xml:space="preserve">Límite subcontratación</t>
  </si>
  <si>
    <t xml:space="preserve">La clasificación como subcontratación requiere revisión material.</t>
  </si>
  <si>
    <t xml:space="preserve">Temporada estival</t>
  </si>
  <si>
    <t xml:space="preserve">Verificar que la entidad tiene reconocida la excepción estival de facturas 2025.</t>
  </si>
  <si>
    <t xml:space="preserve">Coste total informado</t>
  </si>
  <si>
    <t xml:space="preserve">La entidad debe acreditar la totalidad de la actividad.</t>
  </si>
  <si>
    <t xml:space="preserve">Presupuesto y subvención concedida</t>
  </si>
  <si>
    <t xml:space="preserve">Contrastar el presupuesto presentado y la resolución. El pago municipal es posterior a la justificación.</t>
  </si>
  <si>
    <t xml:space="preserve">Comparación con el Anexo III</t>
  </si>
  <si>
    <t xml:space="preserve">Revise Presupuesto y real: presupuesto equilibrado y totales reales coincidentes con las relaciones de gastos e ingresos.</t>
  </si>
  <si>
    <t xml:space="preserve">ID gasto / asunto</t>
  </si>
  <si>
    <t xml:space="preserve">Estado municipal</t>
  </si>
  <si>
    <t xml:space="preserve">Incidencia / motivación</t>
  </si>
  <si>
    <t xml:space="preserve">Importe admitido (€)</t>
  </si>
  <si>
    <t xml:space="preserve">Revisor / fecha</t>
  </si>
  <si>
    <t xml:space="preserve">Prueba / subsanación</t>
  </si>
  <si>
    <t xml:space="preserve">Criterio de muestreo</t>
  </si>
  <si>
    <t xml:space="preserve">CATÁLOGOS DE LA MEMORIA</t>
  </si>
  <si>
    <t xml:space="preserve">No contiene datos de clubes. Cada entidad cumplimenta su nombre, NIF, presupuesto y subvención en Datos.</t>
  </si>
  <si>
    <t xml:space="preserve">Categorías del gasto</t>
  </si>
  <si>
    <t xml:space="preserve">Personal y técnicos</t>
  </si>
  <si>
    <t xml:space="preserve">Competición</t>
  </si>
  <si>
    <t xml:space="preserve">Transporte colectivo</t>
  </si>
  <si>
    <t xml:space="preserve">Alojamiento y manutención</t>
  </si>
  <si>
    <t xml:space="preserve">Tipos de recurso</t>
  </si>
  <si>
    <t xml:space="preserve">Material deportivo</t>
  </si>
  <si>
    <t xml:space="preserve">Recursos propios</t>
  </si>
  <si>
    <t xml:space="preserve">Servicios auxiliares</t>
  </si>
  <si>
    <t xml:space="preserve">Cuotas</t>
  </si>
  <si>
    <t xml:space="preserve">Difusión y publicidad</t>
  </si>
  <si>
    <t xml:space="preserve">Patrocinio</t>
  </si>
  <si>
    <t xml:space="preserve">Asesoría y gestión</t>
  </si>
  <si>
    <t xml:space="preserve">Subvención pública</t>
  </si>
  <si>
    <t xml:space="preserve">Otros costes no subvencionables</t>
  </si>
  <si>
    <t xml:space="preserve">Ayuda privada</t>
  </si>
</sst>
</file>

<file path=xl/styles.xml><?xml version="1.0" encoding="utf-8"?>
<styleSheet xmlns="http://schemas.openxmlformats.org/spreadsheetml/2006/main">
  <numFmts count="18">
    <numFmt numFmtId="164" formatCode="General"/>
    <numFmt numFmtId="165" formatCode="_-* #,##0.00\ _€_-;\-* #,##0.00\ _€_-;_-* \-??\ _€_-;_-@_-"/>
    <numFmt numFmtId="166" formatCode="_(* #,##0.00_);_(* \(#,##0.00\);_(* \-??_);_(@_)"/>
    <numFmt numFmtId="167" formatCode="_-* #,##0\ _€_-;\-* #,##0\ _€_-;_-* &quot;- &quot;_€_-;_-@_-"/>
    <numFmt numFmtId="168" formatCode="_(* #,##0_);_(* \(#,##0\);_(* \-_);_(@_)"/>
    <numFmt numFmtId="169" formatCode="_-* #,##0.00&quot; €&quot;_-;\-* #,##0.00&quot; €&quot;_-;_-* \-??&quot; €&quot;_-;_-@_-"/>
    <numFmt numFmtId="170" formatCode="_(\$* #,##0.00_);_(\$* \(#,##0.00\);_(\$* \-??_);_(@_)"/>
    <numFmt numFmtId="171" formatCode="_-* #,##0&quot; €&quot;_-;\-* #,##0&quot; €&quot;_-;_-* &quot;- €&quot;_-;_-@_-"/>
    <numFmt numFmtId="172" formatCode="_(\$* #,##0_);_(\$* \(#,##0\);_(\$* \-_);_(@_)"/>
    <numFmt numFmtId="173" formatCode="0\ %"/>
    <numFmt numFmtId="174" formatCode="@"/>
    <numFmt numFmtId="175" formatCode="#,##0.00&quot; €&quot;"/>
    <numFmt numFmtId="176" formatCode="dd/mm/yyyy"/>
    <numFmt numFmtId="177" formatCode="0.0%"/>
    <numFmt numFmtId="178" formatCode="#,##0.00&quot; €&quot;;[RED]\(#,##0.00&quot;) €&quot;"/>
    <numFmt numFmtId="179" formatCode="0.0%;[RED]\(0.0%\)"/>
    <numFmt numFmtId="180" formatCode="0"/>
    <numFmt numFmtId="181" formatCode="#,##0.00;[RED]\(#,##0.00\);0.00"/>
  </numFmts>
  <fonts count="15">
    <font>
      <sz val="10"/>
      <name val="Arial"/>
      <family val="2"/>
      <charset val="1"/>
    </font>
    <font>
      <sz val="10"/>
      <name val="Arial"/>
      <family val="0"/>
    </font>
    <font>
      <sz val="10"/>
      <name val="Arial"/>
      <family val="0"/>
    </font>
    <font>
      <sz val="10"/>
      <name val="Arial"/>
      <family val="0"/>
    </font>
    <font>
      <sz val="11"/>
      <name val="Calibri"/>
      <family val="2"/>
      <charset val="1"/>
    </font>
    <font>
      <sz val="10"/>
      <color rgb="FF23374D"/>
      <name val="Arial"/>
      <family val="2"/>
      <charset val="1"/>
    </font>
    <font>
      <b val="true"/>
      <sz val="14"/>
      <color rgb="FFFFFFFF"/>
      <name val="Arial"/>
      <family val="2"/>
      <charset val="1"/>
    </font>
    <font>
      <sz val="11"/>
      <color rgb="FF233746"/>
      <name val="Arial"/>
      <family val="2"/>
      <charset val="1"/>
    </font>
    <font>
      <b val="true"/>
      <sz val="16"/>
      <color rgb="FFFFFFFF"/>
      <name val="Arial"/>
      <family val="2"/>
      <charset val="1"/>
    </font>
    <font>
      <b val="true"/>
      <sz val="10"/>
      <color rgb="FFFFFFFF"/>
      <name val="Arial"/>
      <family val="2"/>
      <charset val="1"/>
    </font>
    <font>
      <b val="true"/>
      <sz val="10"/>
      <color rgb="FF23374D"/>
      <name val="Arial"/>
      <family val="2"/>
      <charset val="1"/>
    </font>
    <font>
      <sz val="10"/>
      <color rgb="FF20384D"/>
      <name val="Arial"/>
      <family val="2"/>
      <charset val="1"/>
    </font>
    <font>
      <sz val="10"/>
      <color rgb="FF233746"/>
      <name val="Arial"/>
      <family val="2"/>
      <charset val="1"/>
    </font>
    <font>
      <b val="true"/>
      <sz val="10"/>
      <color rgb="FFFF0000"/>
      <name val="Arial"/>
      <family val="2"/>
      <charset val="1"/>
    </font>
    <font>
      <b val="true"/>
      <sz val="10"/>
      <color rgb="FF233746"/>
      <name val="Arial"/>
      <family val="2"/>
      <charset val="1"/>
    </font>
  </fonts>
  <fills count="11">
    <fill>
      <patternFill patternType="none"/>
    </fill>
    <fill>
      <patternFill patternType="gray125"/>
    </fill>
    <fill>
      <patternFill patternType="solid">
        <fgColor rgb="FF196B80"/>
        <bgColor rgb="FF176B83"/>
      </patternFill>
    </fill>
    <fill>
      <patternFill patternType="solid">
        <fgColor rgb="FFE7EEF5"/>
        <bgColor rgb="FFE8EFF7"/>
      </patternFill>
    </fill>
    <fill>
      <patternFill patternType="solid">
        <fgColor rgb="FFFFF3CC"/>
        <bgColor rgb="FFFFF4CE"/>
      </patternFill>
    </fill>
    <fill>
      <patternFill patternType="solid">
        <fgColor rgb="FFE8F3EF"/>
        <bgColor rgb="FFEAF3EF"/>
      </patternFill>
    </fill>
    <fill>
      <patternFill patternType="solid">
        <fgColor rgb="FF176B83"/>
        <bgColor rgb="FF196B80"/>
      </patternFill>
    </fill>
    <fill>
      <patternFill patternType="solid">
        <fgColor rgb="FFFFFFFF"/>
        <bgColor rgb="FFEAF3EF"/>
      </patternFill>
    </fill>
    <fill>
      <patternFill patternType="solid">
        <fgColor rgb="FFE8EFF7"/>
        <bgColor rgb="FFE7EEF5"/>
      </patternFill>
    </fill>
    <fill>
      <patternFill patternType="solid">
        <fgColor rgb="FFFFF4CE"/>
        <bgColor rgb="FFFFF3CC"/>
      </patternFill>
    </fill>
    <fill>
      <patternFill patternType="solid">
        <fgColor rgb="FFEAF3EF"/>
        <bgColor rgb="FFE8F3EF"/>
      </patternFill>
    </fill>
  </fills>
  <borders count="4">
    <border diagonalUp="false" diagonalDown="false">
      <left/>
      <right/>
      <top/>
      <bottom/>
      <diagonal/>
    </border>
    <border diagonalUp="false" diagonalDown="false">
      <left style="thin">
        <color rgb="FFD8E1E8"/>
      </left>
      <right style="thin">
        <color rgb="FFD8E1E8"/>
      </right>
      <top style="thin">
        <color rgb="FFD8E1E8"/>
      </top>
      <bottom style="thin">
        <color rgb="FFD8E1E8"/>
      </bottom>
      <diagonal/>
    </border>
    <border diagonalUp="false" diagonalDown="false">
      <left style="thin">
        <color rgb="FFD5DFE5"/>
      </left>
      <right style="thin">
        <color rgb="FFD5DFE5"/>
      </right>
      <top style="thin">
        <color rgb="FFD5DFE5"/>
      </top>
      <bottom style="thin">
        <color rgb="FFD5DFE5"/>
      </bottom>
      <diagonal/>
    </border>
    <border diagonalUp="false" diagonalDown="false">
      <left style="thin">
        <color rgb="FFFFFFFF"/>
      </left>
      <right style="thin">
        <color rgb="FFFFFFFF"/>
      </right>
      <top style="thin">
        <color rgb="FFFFFFFF"/>
      </top>
      <bottom style="thin">
        <color rgb="FFFFFFFF"/>
      </bottom>
      <diagonal/>
    </border>
  </borders>
  <cellStyleXfs count="3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9" fontId="0" fillId="0" borderId="0" applyFont="true" applyBorder="false" applyAlignment="true" applyProtection="false">
      <alignment horizontal="general" vertical="bottom" textRotation="0" wrapText="false" indent="0" shrinkToFit="false"/>
    </xf>
    <xf numFmtId="170" fontId="0" fillId="0" borderId="0" applyFont="true" applyBorder="false" applyAlignment="true" applyProtection="false">
      <alignment horizontal="general" vertical="bottom" textRotation="0" wrapText="false" indent="0" shrinkToFit="false"/>
    </xf>
    <xf numFmtId="170" fontId="0" fillId="0" borderId="0" applyFont="true" applyBorder="false" applyAlignment="true" applyProtection="false">
      <alignment horizontal="general" vertical="bottom" textRotation="0" wrapText="false" indent="0" shrinkToFit="false"/>
    </xf>
    <xf numFmtId="171" fontId="0" fillId="0" borderId="0" applyFont="true" applyBorder="false" applyAlignment="true" applyProtection="false">
      <alignment horizontal="general" vertical="bottom" textRotation="0" wrapText="false" indent="0" shrinkToFit="false"/>
    </xf>
    <xf numFmtId="172" fontId="0" fillId="0" borderId="0" applyFont="true" applyBorder="false" applyAlignment="true" applyProtection="false">
      <alignment horizontal="general" vertical="bottom" textRotation="0" wrapText="false" indent="0" shrinkToFit="false"/>
    </xf>
    <xf numFmtId="172"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73" fontId="0" fillId="0" borderId="0" applyFont="true" applyBorder="false" applyAlignment="true" applyProtection="false">
      <alignment horizontal="general" vertical="bottom" textRotation="0" wrapText="false" indent="0" shrinkToFit="false"/>
    </xf>
    <xf numFmtId="173" fontId="0" fillId="0" borderId="0" applyFont="true" applyBorder="false" applyAlignment="true" applyProtection="false">
      <alignment horizontal="general" vertical="bottom" textRotation="0" wrapText="false" indent="0" shrinkToFit="false"/>
    </xf>
    <xf numFmtId="173" fontId="0" fillId="0" borderId="0" applyFont="true" applyBorder="false" applyAlignment="true" applyProtection="false">
      <alignment horizontal="general" vertical="bottom" textRotation="0" wrapText="false" indent="0" shrinkToFit="false"/>
    </xf>
  </cellStyleXfs>
  <cellXfs count="8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33" applyFont="true" applyBorder="false" applyAlignment="true" applyProtection="true">
      <alignment horizontal="general" vertical="bottom" textRotation="0" wrapText="false" indent="0" shrinkToFit="false"/>
      <protection locked="true" hidden="false"/>
    </xf>
    <xf numFmtId="164" fontId="5" fillId="0" borderId="0" xfId="33" applyFont="true" applyBorder="true" applyAlignment="true" applyProtection="true">
      <alignment horizontal="general" vertical="center" textRotation="0" wrapText="false" indent="0" shrinkToFit="false"/>
      <protection locked="true" hidden="false"/>
    </xf>
    <xf numFmtId="164" fontId="6" fillId="2" borderId="0" xfId="33" applyFont="true" applyBorder="true" applyAlignment="true" applyProtection="true">
      <alignment horizontal="general" vertical="center" textRotation="0" wrapText="false" indent="0" shrinkToFit="false"/>
      <protection locked="true" hidden="false"/>
    </xf>
    <xf numFmtId="164" fontId="5" fillId="0" borderId="0" xfId="33" applyFont="true" applyBorder="true" applyAlignment="true" applyProtection="true">
      <alignment horizontal="general" vertical="center" textRotation="0" wrapText="true" indent="0" shrinkToFit="false"/>
      <protection locked="true" hidden="false"/>
    </xf>
    <xf numFmtId="164" fontId="5" fillId="3" borderId="1" xfId="33" applyFont="true" applyBorder="true" applyAlignment="true" applyProtection="true">
      <alignment horizontal="general" vertical="center" textRotation="0" wrapText="true" indent="0" shrinkToFit="false"/>
      <protection locked="true" hidden="false"/>
    </xf>
    <xf numFmtId="164" fontId="5" fillId="4" borderId="1" xfId="33" applyFont="true" applyBorder="true" applyAlignment="true" applyProtection="true">
      <alignment horizontal="general" vertical="center" textRotation="0" wrapText="true" indent="0" shrinkToFit="false"/>
      <protection locked="false" hidden="false"/>
    </xf>
    <xf numFmtId="174" fontId="5" fillId="4" borderId="1" xfId="33" applyFont="true" applyBorder="true" applyAlignment="true" applyProtection="true">
      <alignment horizontal="general" vertical="center" textRotation="0" wrapText="true" indent="0" shrinkToFit="false"/>
      <protection locked="false" hidden="false"/>
    </xf>
    <xf numFmtId="175" fontId="5" fillId="5" borderId="1" xfId="33" applyFont="true" applyBorder="true" applyAlignment="true" applyProtection="true">
      <alignment horizontal="general" vertical="center" textRotation="0" wrapText="true" indent="0" shrinkToFit="false"/>
      <protection locked="true" hidden="false"/>
    </xf>
    <xf numFmtId="175" fontId="5" fillId="4" borderId="1" xfId="33" applyFont="true" applyBorder="true" applyAlignment="true" applyProtection="true">
      <alignment horizontal="general" vertical="center" textRotation="0" wrapText="true" indent="0" shrinkToFit="false"/>
      <protection locked="false" hidden="false"/>
    </xf>
    <xf numFmtId="176" fontId="5" fillId="3" borderId="1" xfId="0" applyFont="true" applyBorder="true" applyAlignment="true" applyProtection="true">
      <alignment horizontal="general" vertical="center" textRotation="0" wrapText="true" indent="0" shrinkToFit="false"/>
      <protection locked="true" hidden="false"/>
    </xf>
    <xf numFmtId="176" fontId="5" fillId="5" borderId="1" xfId="33" applyFont="true" applyBorder="true" applyAlignment="true" applyProtection="true">
      <alignment horizontal="general" vertical="center" textRotation="0" wrapText="true" indent="0" shrinkToFit="false"/>
      <protection locked="true" hidden="false"/>
    </xf>
    <xf numFmtId="164" fontId="5" fillId="4" borderId="1" xfId="0" applyFont="true" applyBorder="true" applyAlignment="true" applyProtection="true">
      <alignment horizontal="general" vertical="center" textRotation="0" wrapText="true" indent="0" shrinkToFit="false"/>
      <protection locked="false" hidden="false"/>
    </xf>
    <xf numFmtId="176" fontId="5" fillId="4" borderId="1" xfId="33" applyFont="true" applyBorder="true" applyAlignment="true" applyProtection="true">
      <alignment horizontal="general" vertical="center" textRotation="0" wrapText="true" indent="0" shrinkToFit="false"/>
      <protection locked="false" hidden="false"/>
    </xf>
    <xf numFmtId="164" fontId="7" fillId="0" borderId="0" xfId="33" applyFont="true" applyBorder="true" applyAlignment="true" applyProtection="true">
      <alignment horizontal="general" vertical="center" textRotation="0" wrapText="false" indent="0" shrinkToFit="false"/>
      <protection locked="true" hidden="false"/>
    </xf>
    <xf numFmtId="164" fontId="8" fillId="6" borderId="0" xfId="33" applyFont="true" applyBorder="true" applyAlignment="true" applyProtection="true">
      <alignment horizontal="general" vertical="center" textRotation="0" wrapText="false" indent="0" shrinkToFit="false"/>
      <protection locked="true" hidden="false"/>
    </xf>
    <xf numFmtId="164" fontId="7" fillId="0" borderId="0" xfId="33" applyFont="true" applyBorder="true" applyAlignment="true" applyProtection="true">
      <alignment horizontal="general" vertical="center" textRotation="0" wrapText="true" indent="0" shrinkToFit="false"/>
      <protection locked="true" hidden="false"/>
    </xf>
    <xf numFmtId="164" fontId="9" fillId="2" borderId="0" xfId="0" applyFont="true" applyBorder="true" applyAlignment="true" applyProtection="true">
      <alignment horizontal="right" vertical="center" textRotation="0" wrapText="true" indent="0" shrinkToFit="false"/>
      <protection locked="true" hidden="false"/>
    </xf>
    <xf numFmtId="164" fontId="5" fillId="7" borderId="0" xfId="33" applyFont="true" applyBorder="true" applyAlignment="true" applyProtection="true">
      <alignment horizontal="general" vertical="center" textRotation="0" wrapText="true" indent="0" shrinkToFit="false"/>
      <protection locked="true" hidden="false"/>
    </xf>
    <xf numFmtId="164" fontId="9" fillId="2" borderId="0" xfId="33" applyFont="true" applyBorder="true" applyAlignment="true" applyProtection="true">
      <alignment horizontal="general" vertical="center" textRotation="0" wrapText="true" indent="0" shrinkToFit="false"/>
      <protection locked="true" hidden="false"/>
    </xf>
    <xf numFmtId="164" fontId="9" fillId="2" borderId="0" xfId="33" applyFont="true" applyBorder="true" applyAlignment="true" applyProtection="true">
      <alignment horizontal="center" vertical="center" textRotation="0" wrapText="true" indent="0" shrinkToFit="false"/>
      <protection locked="true" hidden="false"/>
    </xf>
    <xf numFmtId="164" fontId="5" fillId="7" borderId="1" xfId="33" applyFont="true" applyBorder="true" applyAlignment="true" applyProtection="true">
      <alignment horizontal="left" vertical="center" textRotation="0" wrapText="true" indent="0" shrinkToFit="false"/>
      <protection locked="true" hidden="false"/>
    </xf>
    <xf numFmtId="175" fontId="5" fillId="4" borderId="1" xfId="33" applyFont="true" applyBorder="true" applyAlignment="true" applyProtection="true">
      <alignment horizontal="right" vertical="center" textRotation="0" wrapText="true" indent="0" shrinkToFit="false"/>
      <protection locked="false" hidden="false"/>
    </xf>
    <xf numFmtId="175" fontId="5" fillId="5" borderId="1" xfId="33" applyFont="true" applyBorder="true" applyAlignment="true" applyProtection="true">
      <alignment horizontal="right" vertical="center" textRotation="0" wrapText="true" indent="0" shrinkToFit="false"/>
      <protection locked="true" hidden="false"/>
    </xf>
    <xf numFmtId="177" fontId="5" fillId="5" borderId="1" xfId="33" applyFont="true" applyBorder="true" applyAlignment="true" applyProtection="true">
      <alignment horizontal="right" vertical="center" textRotation="0" wrapText="true" indent="0" shrinkToFit="false"/>
      <protection locked="true" hidden="false"/>
    </xf>
    <xf numFmtId="164" fontId="5" fillId="4" borderId="1" xfId="33" applyFont="true" applyBorder="true" applyAlignment="true" applyProtection="true">
      <alignment horizontal="left" vertical="center" textRotation="0" wrapText="true" indent="0" shrinkToFit="false"/>
      <protection locked="false" hidden="false"/>
    </xf>
    <xf numFmtId="164" fontId="10" fillId="3" borderId="2" xfId="33" applyFont="true" applyBorder="true" applyAlignment="true" applyProtection="true">
      <alignment horizontal="general" vertical="center" textRotation="0" wrapText="true" indent="0" shrinkToFit="false"/>
      <protection locked="true" hidden="false"/>
    </xf>
    <xf numFmtId="175" fontId="10" fillId="3" borderId="2" xfId="33" applyFont="true" applyBorder="true" applyAlignment="true" applyProtection="true">
      <alignment horizontal="general" vertical="center" textRotation="0" wrapText="true" indent="0" shrinkToFit="false"/>
      <protection locked="true" hidden="false"/>
    </xf>
    <xf numFmtId="177" fontId="10" fillId="3" borderId="2" xfId="33" applyFont="true" applyBorder="true" applyAlignment="true" applyProtection="true">
      <alignment horizontal="general" vertical="center" textRotation="0" wrapText="true" indent="0" shrinkToFit="false"/>
      <protection locked="true" hidden="false"/>
    </xf>
    <xf numFmtId="164" fontId="5" fillId="7" borderId="2" xfId="33" applyFont="true" applyBorder="true" applyAlignment="true" applyProtection="true">
      <alignment horizontal="general" vertical="center" textRotation="0" wrapText="true" indent="0" shrinkToFit="false"/>
      <protection locked="true" hidden="false"/>
    </xf>
    <xf numFmtId="178" fontId="5" fillId="7" borderId="2" xfId="33" applyFont="true" applyBorder="true" applyAlignment="true" applyProtection="true">
      <alignment horizontal="general" vertical="center" textRotation="0" wrapText="true" indent="0" shrinkToFit="false"/>
      <protection locked="true" hidden="false"/>
    </xf>
    <xf numFmtId="179" fontId="5" fillId="7" borderId="2" xfId="33" applyFont="true" applyBorder="true" applyAlignment="true" applyProtection="true">
      <alignment horizontal="general" vertical="center" textRotation="0" wrapText="true" indent="0" shrinkToFit="false"/>
      <protection locked="true" hidden="false"/>
    </xf>
    <xf numFmtId="164" fontId="5" fillId="4" borderId="1" xfId="33" applyFont="true" applyBorder="true" applyAlignment="true" applyProtection="true">
      <alignment horizontal="center" vertical="center" textRotation="0" wrapText="true" indent="0" shrinkToFit="false"/>
      <protection locked="false" hidden="false"/>
    </xf>
    <xf numFmtId="175" fontId="5" fillId="4" borderId="1" xfId="33" applyFont="true" applyBorder="true" applyAlignment="true" applyProtection="true">
      <alignment horizontal="right" vertical="center" textRotation="0" wrapText="true" indent="0" shrinkToFit="false"/>
      <protection locked="true" hidden="false"/>
    </xf>
    <xf numFmtId="164" fontId="5" fillId="5" borderId="0" xfId="33" applyFont="true" applyBorder="true" applyAlignment="true" applyProtection="true">
      <alignment horizontal="general" vertical="center" textRotation="0" wrapText="true" indent="0" shrinkToFit="false"/>
      <protection locked="true" hidden="false"/>
    </xf>
    <xf numFmtId="175" fontId="5" fillId="5" borderId="0" xfId="33" applyFont="true" applyBorder="true" applyAlignment="true" applyProtection="true">
      <alignment horizontal="general" vertical="center" textRotation="0" wrapText="true" indent="0" shrinkToFit="false"/>
      <protection locked="true" hidden="false"/>
    </xf>
    <xf numFmtId="164" fontId="10" fillId="7" borderId="0" xfId="33" applyFont="true" applyBorder="true" applyAlignment="true" applyProtection="true">
      <alignment horizontal="general" vertical="center" textRotation="0" wrapText="true" indent="0" shrinkToFit="false"/>
      <protection locked="true" hidden="false"/>
    </xf>
    <xf numFmtId="164" fontId="10" fillId="5" borderId="0" xfId="33" applyFont="true" applyBorder="true" applyAlignment="true" applyProtection="true">
      <alignment horizontal="general" vertical="center" textRotation="0" wrapText="true" indent="0" shrinkToFit="false"/>
      <protection locked="true" hidden="false"/>
    </xf>
    <xf numFmtId="164" fontId="11" fillId="0" borderId="0" xfId="33" applyFont="true" applyBorder="true" applyAlignment="true" applyProtection="true">
      <alignment horizontal="general" vertical="center" textRotation="0" wrapText="false" indent="0" shrinkToFit="false"/>
      <protection locked="true" hidden="false"/>
    </xf>
    <xf numFmtId="164" fontId="0" fillId="0" borderId="0" xfId="33" applyFont="true" applyBorder="true" applyAlignment="true" applyProtection="true">
      <alignment horizontal="general" vertical="center" textRotation="0" wrapText="false" indent="0" shrinkToFit="false"/>
      <protection locked="true" hidden="false"/>
    </xf>
    <xf numFmtId="164" fontId="6" fillId="6" borderId="0" xfId="33" applyFont="true" applyBorder="true" applyAlignment="true" applyProtection="true">
      <alignment horizontal="general" vertical="center" textRotation="0" wrapText="false" indent="0" shrinkToFit="false"/>
      <protection locked="true" hidden="false"/>
    </xf>
    <xf numFmtId="164" fontId="11" fillId="0" borderId="0" xfId="0" applyFont="true" applyBorder="true" applyAlignment="true" applyProtection="true">
      <alignment horizontal="general" vertical="center" textRotation="0" wrapText="false" indent="0" shrinkToFit="false"/>
      <protection locked="true" hidden="false"/>
    </xf>
    <xf numFmtId="164" fontId="9" fillId="6" borderId="3" xfId="33" applyFont="true" applyBorder="true" applyAlignment="true" applyProtection="true">
      <alignment horizontal="center" vertical="center" textRotation="0" wrapText="true" indent="0" shrinkToFit="false"/>
      <protection locked="true" hidden="false"/>
    </xf>
    <xf numFmtId="164" fontId="12" fillId="8" borderId="2" xfId="33" applyFont="true" applyBorder="true" applyAlignment="true" applyProtection="true">
      <alignment horizontal="general" vertical="center" textRotation="0" wrapText="true" indent="0" shrinkToFit="false"/>
      <protection locked="true" hidden="false"/>
    </xf>
    <xf numFmtId="164" fontId="12" fillId="9" borderId="2" xfId="33" applyFont="true" applyBorder="true" applyAlignment="true" applyProtection="true">
      <alignment horizontal="general" vertical="center" textRotation="0" wrapText="true" indent="0" shrinkToFit="false"/>
      <protection locked="false" hidden="false"/>
    </xf>
    <xf numFmtId="174" fontId="12" fillId="9" borderId="2" xfId="33" applyFont="true" applyBorder="true" applyAlignment="true" applyProtection="true">
      <alignment horizontal="general" vertical="center" textRotation="0" wrapText="true" indent="0" shrinkToFit="false"/>
      <protection locked="false" hidden="false"/>
    </xf>
    <xf numFmtId="176" fontId="12" fillId="9" borderId="2" xfId="33" applyFont="true" applyBorder="true" applyAlignment="true" applyProtection="true">
      <alignment horizontal="general" vertical="center" textRotation="0" wrapText="true" indent="0" shrinkToFit="false"/>
      <protection locked="false" hidden="false"/>
    </xf>
    <xf numFmtId="175" fontId="12" fillId="9" borderId="2" xfId="33" applyFont="true" applyBorder="true" applyAlignment="true" applyProtection="true">
      <alignment horizontal="general" vertical="center" textRotation="0" wrapText="true" indent="0" shrinkToFit="false"/>
      <protection locked="false" hidden="false"/>
    </xf>
    <xf numFmtId="177" fontId="12" fillId="9" borderId="2" xfId="33" applyFont="true" applyBorder="true" applyAlignment="true" applyProtection="true">
      <alignment horizontal="general" vertical="center" textRotation="0" wrapText="true" indent="0" shrinkToFit="false"/>
      <protection locked="false" hidden="false"/>
    </xf>
    <xf numFmtId="175" fontId="12" fillId="10" borderId="2" xfId="33" applyFont="true" applyBorder="true" applyAlignment="true" applyProtection="true">
      <alignment horizontal="general" vertical="center" textRotation="0" wrapText="true" indent="0" shrinkToFit="false"/>
      <protection locked="true" hidden="false"/>
    </xf>
    <xf numFmtId="175" fontId="12" fillId="10" borderId="2" xfId="0" applyFont="true" applyBorder="true" applyAlignment="true" applyProtection="true">
      <alignment horizontal="general" vertical="center" textRotation="0" wrapText="true" indent="0" shrinkToFit="false"/>
      <protection locked="true" hidden="false"/>
    </xf>
    <xf numFmtId="176" fontId="12" fillId="10" borderId="2" xfId="33" applyFont="true" applyBorder="true" applyAlignment="true" applyProtection="true">
      <alignment horizontal="general" vertical="center" textRotation="0" wrapText="true" indent="0" shrinkToFit="false"/>
      <protection locked="true" hidden="false"/>
    </xf>
    <xf numFmtId="180" fontId="12" fillId="9" borderId="2" xfId="33" applyFont="true" applyBorder="true" applyAlignment="true" applyProtection="true">
      <alignment horizontal="general" vertical="center" textRotation="0" wrapText="true" indent="0" shrinkToFit="false"/>
      <protection locked="false" hidden="false"/>
    </xf>
    <xf numFmtId="180" fontId="12" fillId="10" borderId="2" xfId="33" applyFont="true" applyBorder="true" applyAlignment="true" applyProtection="true">
      <alignment horizontal="general" vertical="center" textRotation="0" wrapText="true" indent="0" shrinkToFit="false"/>
      <protection locked="true" hidden="false"/>
    </xf>
    <xf numFmtId="164" fontId="12" fillId="10" borderId="2" xfId="0" applyFont="true" applyBorder="true" applyAlignment="true" applyProtection="true">
      <alignment horizontal="general" vertical="center" textRotation="0" wrapText="true" indent="0" shrinkToFit="false"/>
      <protection locked="true" hidden="false"/>
    </xf>
    <xf numFmtId="164" fontId="12" fillId="10" borderId="2" xfId="33" applyFont="true" applyBorder="true" applyAlignment="true" applyProtection="true">
      <alignment horizontal="general" vertical="center" textRotation="0" wrapText="true" indent="0" shrinkToFit="false"/>
      <protection locked="true" hidden="false"/>
    </xf>
    <xf numFmtId="177" fontId="12" fillId="9" borderId="2" xfId="33" applyFont="true" applyBorder="true" applyAlignment="true" applyProtection="true">
      <alignment horizontal="general" vertical="center" textRotation="0" wrapText="false" indent="0" shrinkToFit="false"/>
      <protection locked="false" hidden="false"/>
    </xf>
    <xf numFmtId="164" fontId="9" fillId="2" borderId="0" xfId="33" applyFont="true" applyBorder="true" applyAlignment="true" applyProtection="true">
      <alignment horizontal="general" vertical="center" textRotation="0" wrapText="false" indent="0" shrinkToFit="false"/>
      <protection locked="true" hidden="false"/>
    </xf>
    <xf numFmtId="175" fontId="9" fillId="2" borderId="0" xfId="33" applyFont="true" applyBorder="true" applyAlignment="true" applyProtection="true">
      <alignment horizontal="general" vertical="center" textRotation="0" wrapText="false" indent="0" shrinkToFit="false"/>
      <protection locked="true" hidden="false"/>
    </xf>
    <xf numFmtId="164" fontId="0" fillId="0" borderId="0" xfId="0" applyFont="true" applyBorder="true" applyAlignment="true" applyProtection="true">
      <alignment horizontal="general" vertical="center" textRotation="0" wrapText="false" indent="0" shrinkToFit="false"/>
      <protection locked="true" hidden="false"/>
    </xf>
    <xf numFmtId="164" fontId="12" fillId="3" borderId="2" xfId="0" applyFont="true" applyBorder="true" applyAlignment="true" applyProtection="true">
      <alignment horizontal="general" vertical="center" textRotation="0" wrapText="false" indent="0" shrinkToFit="false"/>
      <protection locked="true" hidden="false"/>
    </xf>
    <xf numFmtId="164" fontId="12" fillId="9" borderId="2" xfId="33" applyFont="true" applyBorder="true" applyAlignment="true" applyProtection="true">
      <alignment horizontal="general" vertical="center" textRotation="0" wrapText="false" indent="0" shrinkToFit="false"/>
      <protection locked="false" hidden="false"/>
    </xf>
    <xf numFmtId="176" fontId="12" fillId="9" borderId="2" xfId="33" applyFont="true" applyBorder="true" applyAlignment="true" applyProtection="true">
      <alignment horizontal="general" vertical="center" textRotation="0" wrapText="false" indent="0" shrinkToFit="false"/>
      <protection locked="false" hidden="false"/>
    </xf>
    <xf numFmtId="175" fontId="12" fillId="9" borderId="2" xfId="33" applyFont="true" applyBorder="true" applyAlignment="true" applyProtection="true">
      <alignment horizontal="general" vertical="center" textRotation="0" wrapText="false" indent="0" shrinkToFit="false"/>
      <protection locked="false" hidden="false"/>
    </xf>
    <xf numFmtId="164" fontId="12" fillId="10" borderId="2" xfId="0" applyFont="true" applyBorder="true" applyAlignment="true" applyProtection="true">
      <alignment horizontal="general" vertical="center" textRotation="0" wrapText="false" indent="0" shrinkToFit="false"/>
      <protection locked="true" hidden="false"/>
    </xf>
    <xf numFmtId="164" fontId="12" fillId="10" borderId="2" xfId="33" applyFont="true" applyBorder="true" applyAlignment="true" applyProtection="true">
      <alignment horizontal="general" vertical="center" textRotation="0" wrapText="false" indent="0" shrinkToFit="false"/>
      <protection locked="true" hidden="false"/>
    </xf>
    <xf numFmtId="164" fontId="11" fillId="0" borderId="0" xfId="32" applyFont="true" applyBorder="true" applyAlignment="true" applyProtection="true">
      <alignment horizontal="general" vertical="center" textRotation="0" wrapText="false" indent="0" shrinkToFit="false"/>
      <protection locked="true" hidden="false"/>
    </xf>
    <xf numFmtId="164" fontId="6" fillId="6" borderId="0" xfId="32" applyFont="true" applyBorder="true" applyAlignment="true" applyProtection="true">
      <alignment horizontal="general" vertical="center" textRotation="0" wrapText="false" indent="0" shrinkToFit="false"/>
      <protection locked="true" hidden="false"/>
    </xf>
    <xf numFmtId="164" fontId="11" fillId="0" borderId="0" xfId="32" applyFont="true" applyBorder="true" applyAlignment="true" applyProtection="true">
      <alignment horizontal="general" vertical="center" textRotation="0" wrapText="true" indent="0" shrinkToFit="false"/>
      <protection locked="true" hidden="false"/>
    </xf>
    <xf numFmtId="176" fontId="11" fillId="0" borderId="0" xfId="32" applyFont="true" applyBorder="true" applyAlignment="true" applyProtection="true">
      <alignment horizontal="general" vertical="center" textRotation="0" wrapText="false" indent="0" shrinkToFit="false"/>
      <protection locked="true" hidden="false"/>
    </xf>
    <xf numFmtId="164" fontId="9" fillId="6" borderId="0" xfId="32" applyFont="true" applyBorder="true" applyAlignment="true" applyProtection="true">
      <alignment horizontal="general" vertical="center" textRotation="0" wrapText="false" indent="0" shrinkToFit="false"/>
      <protection locked="true" hidden="false"/>
    </xf>
    <xf numFmtId="181" fontId="11" fillId="0" borderId="0" xfId="32" applyFont="true" applyBorder="true" applyAlignment="true" applyProtection="true">
      <alignment horizontal="general" vertical="center" textRotation="0" wrapText="false" indent="0" shrinkToFit="false"/>
      <protection locked="true" hidden="false"/>
    </xf>
    <xf numFmtId="180" fontId="11" fillId="0" borderId="0" xfId="33" applyFont="true" applyBorder="true" applyAlignment="true" applyProtection="true">
      <alignment horizontal="general" vertical="center" textRotation="0" wrapText="false" indent="0" shrinkToFit="false"/>
      <protection locked="true" hidden="false"/>
    </xf>
    <xf numFmtId="164" fontId="5" fillId="3" borderId="0" xfId="33" applyFont="true" applyBorder="true" applyAlignment="true" applyProtection="true">
      <alignment horizontal="general" vertical="center" textRotation="0" wrapText="true" indent="0" shrinkToFit="false"/>
      <protection locked="true" hidden="false"/>
    </xf>
    <xf numFmtId="164" fontId="11" fillId="0" borderId="0" xfId="33" applyFont="true" applyBorder="true" applyAlignment="true" applyProtection="true">
      <alignment horizontal="general" vertical="center" textRotation="0" wrapText="true" indent="0" shrinkToFit="false"/>
      <protection locked="true" hidden="false"/>
    </xf>
    <xf numFmtId="164" fontId="14" fillId="8" borderId="2" xfId="33" applyFont="true" applyBorder="true" applyAlignment="true" applyProtection="true">
      <alignment horizontal="general" vertical="center" textRotation="0" wrapText="true" indent="0" shrinkToFit="false"/>
      <protection locked="true" hidden="false"/>
    </xf>
    <xf numFmtId="164" fontId="12" fillId="0" borderId="2" xfId="33" applyFont="true" applyBorder="true" applyAlignment="true" applyProtection="true">
      <alignment horizontal="general" vertical="center" textRotation="0" wrapText="true" indent="0" shrinkToFit="false"/>
      <protection locked="true" hidden="false"/>
    </xf>
    <xf numFmtId="164" fontId="12" fillId="0" borderId="2" xfId="0" applyFont="true" applyBorder="true" applyAlignment="true" applyProtection="true">
      <alignment horizontal="general" vertical="center" textRotation="0" wrapText="true" indent="0" shrinkToFit="false"/>
      <protection locked="true" hidden="false"/>
    </xf>
    <xf numFmtId="164" fontId="11" fillId="8" borderId="0" xfId="33" applyFont="true" applyBorder="true" applyAlignment="true" applyProtection="true">
      <alignment horizontal="general" vertical="center" textRotation="0" wrapText="true" indent="0" shrinkToFit="false"/>
      <protection locked="true" hidden="false"/>
    </xf>
    <xf numFmtId="181" fontId="11" fillId="0" borderId="0" xfId="33" applyFont="true" applyBorder="true" applyAlignment="true" applyProtection="true">
      <alignment horizontal="general" vertical="center" textRotation="0" wrapText="true" indent="0" shrinkToFit="false"/>
      <protection locked="true" hidden="false"/>
    </xf>
    <xf numFmtId="177" fontId="11" fillId="0" borderId="0" xfId="33" applyFont="true" applyBorder="true" applyAlignment="true" applyProtection="true">
      <alignment horizontal="general" vertical="center" textRotation="0" wrapText="true" indent="0" shrinkToFit="false"/>
      <protection locked="true" hidden="false"/>
    </xf>
    <xf numFmtId="175" fontId="5" fillId="7" borderId="0" xfId="33" applyFont="true" applyBorder="true" applyAlignment="true" applyProtection="true">
      <alignment horizontal="general" vertical="center" textRotation="0" wrapText="false" indent="0" shrinkToFit="false"/>
      <protection locked="true" hidden="false"/>
    </xf>
    <xf numFmtId="164" fontId="5" fillId="7" borderId="0" xfId="33" applyFont="true" applyBorder="true" applyAlignment="true" applyProtection="true">
      <alignment horizontal="general" vertical="center" textRotation="0" wrapText="false" indent="0" shrinkToFit="false"/>
      <protection locked="true" hidden="false"/>
    </xf>
    <xf numFmtId="164" fontId="10" fillId="7" borderId="3" xfId="33" applyFont="true" applyBorder="true" applyAlignment="true" applyProtection="true">
      <alignment horizontal="center" vertical="center" textRotation="0" wrapText="true" indent="0" shrinkToFit="false"/>
      <protection locked="true" hidden="false"/>
    </xf>
    <xf numFmtId="175" fontId="10" fillId="7" borderId="3" xfId="33" applyFont="true" applyBorder="true" applyAlignment="true" applyProtection="true">
      <alignment horizontal="center" vertical="center" textRotation="0" wrapText="true" indent="0" shrinkToFit="false"/>
      <protection locked="true" hidden="false"/>
    </xf>
    <xf numFmtId="164" fontId="4" fillId="8" borderId="0" xfId="32" applyFont="true" applyBorder="true" applyAlignment="true" applyProtection="true">
      <alignment horizontal="general" vertical="center" textRotation="0" wrapText="true" indent="0" shrinkToFit="false"/>
      <protection locked="true" hidden="false"/>
    </xf>
    <xf numFmtId="164" fontId="9" fillId="6" borderId="3" xfId="32" applyFont="true" applyBorder="true" applyAlignment="true" applyProtection="true">
      <alignment horizontal="center" vertical="center" textRotation="0" wrapText="true" indent="0" shrinkToFit="false"/>
      <protection locked="true" hidden="false"/>
    </xf>
    <xf numFmtId="164" fontId="0" fillId="0" borderId="0" xfId="0" applyFont="true" applyBorder="true" applyAlignment="true" applyProtection="true">
      <alignment horizontal="general" vertical="bottom" textRotation="0" wrapText="false" indent="0" shrinkToFit="false"/>
      <protection locked="true" hidden="false"/>
    </xf>
  </cellXfs>
  <cellStyles count="25">
    <cellStyle name="Normal" xfId="0" builtinId="0"/>
    <cellStyle name="Comma" xfId="15" builtinId="3"/>
    <cellStyle name="Comma [0]" xfId="16" builtinId="6"/>
    <cellStyle name="Currency" xfId="17" builtinId="4"/>
    <cellStyle name="Currency [0]" xfId="18" builtinId="7"/>
    <cellStyle name="Percent" xfId="19" builtinId="5"/>
    <cellStyle name="Comma" xfId="20"/>
    <cellStyle name="Comma 1" xfId="21"/>
    <cellStyle name="Comma 2" xfId="22"/>
    <cellStyle name="Comma [0]" xfId="23"/>
    <cellStyle name="Comma [0] 2" xfId="24"/>
    <cellStyle name="Comma [0] 3" xfId="25"/>
    <cellStyle name="Currency" xfId="26"/>
    <cellStyle name="Currency 3" xfId="27"/>
    <cellStyle name="Currency 4" xfId="28"/>
    <cellStyle name="Currency [0]" xfId="29"/>
    <cellStyle name="Currency [0] 4" xfId="30"/>
    <cellStyle name="Currency [0] 5" xfId="31"/>
    <cellStyle name="Normal 1" xfId="32"/>
    <cellStyle name="Normal 2" xfId="33"/>
    <cellStyle name="Normal 5" xfId="34"/>
    <cellStyle name="Normal 6" xfId="35"/>
    <cellStyle name="Percent" xfId="36"/>
    <cellStyle name="Percent 6" xfId="37"/>
    <cellStyle name="Percent 7" xfId="38"/>
  </cellStyles>
  <dxfs count="21">
    <dxf>
      <font>
        <b val="1"/>
        <color rgb="FFC00000"/>
      </font>
      <fill>
        <patternFill>
          <bgColor rgb="FFFCE4D6"/>
        </patternFill>
      </fill>
    </dxf>
    <dxf>
      <font>
        <color rgb="FFC00000"/>
      </font>
      <fill>
        <patternFill>
          <bgColor rgb="FFFCE4D6"/>
        </patternFill>
      </fill>
    </dxf>
    <dxf>
      <font>
        <color rgb="FFC00000"/>
      </font>
      <fill>
        <patternFill>
          <bgColor rgb="FFFCE4D6"/>
        </patternFill>
      </fill>
    </dxf>
    <dxf>
      <fill>
        <patternFill patternType="solid">
          <fgColor rgb="FF176B83"/>
          <bgColor rgb="FF000000"/>
        </patternFill>
      </fill>
    </dxf>
    <dxf>
      <fill>
        <patternFill patternType="solid">
          <fgColor rgb="FFE8EFF7"/>
          <bgColor rgb="FF000000"/>
        </patternFill>
      </fill>
    </dxf>
    <dxf>
      <fill>
        <patternFill patternType="solid">
          <fgColor rgb="FF233746"/>
          <bgColor rgb="FF000000"/>
        </patternFill>
      </fill>
    </dxf>
    <dxf>
      <fill>
        <patternFill patternType="solid">
          <fgColor rgb="FFFFFFFF"/>
          <bgColor rgb="FF000000"/>
        </patternFill>
      </fill>
    </dxf>
    <dxf>
      <fill>
        <patternFill patternType="solid">
          <fgColor rgb="FFFFF4CE"/>
          <bgColor rgb="FF000000"/>
        </patternFill>
      </fill>
    </dxf>
    <dxf>
      <fill>
        <patternFill patternType="solid">
          <fgColor rgb="FFEAF3EF"/>
          <bgColor rgb="FF000000"/>
        </patternFill>
      </fill>
    </dxf>
    <dxf>
      <font>
        <b val="1"/>
        <color rgb="FF9C0006"/>
      </font>
      <fill>
        <patternFill>
          <bgColor rgb="FFFCE4D6"/>
        </patternFill>
      </fill>
    </dxf>
    <dxf>
      <font>
        <color rgb="FF9C2525"/>
      </font>
      <fill>
        <patternFill>
          <bgColor rgb="FFFCE5E5"/>
        </patternFill>
      </fill>
    </dxf>
    <dxf>
      <fill>
        <patternFill patternType="solid">
          <fgColor rgb="FFE7EEF5"/>
          <bgColor rgb="FF000000"/>
        </patternFill>
      </fill>
    </dxf>
    <dxf>
      <font>
        <b val="1"/>
        <color rgb="FF9C0006"/>
      </font>
      <fill>
        <patternFill>
          <bgColor rgb="FFFCE4D6"/>
        </patternFill>
      </fill>
    </dxf>
    <dxf>
      <font>
        <color rgb="FF9C2525"/>
      </font>
      <fill>
        <patternFill>
          <bgColor rgb="FFFCE5E5"/>
        </patternFill>
      </fill>
    </dxf>
    <dxf>
      <font>
        <b val="1"/>
        <color rgb="FF9C0006"/>
      </font>
      <fill>
        <patternFill>
          <bgColor rgb="FFFCE4D6"/>
        </patternFill>
      </fill>
    </dxf>
    <dxf>
      <font>
        <color rgb="FF9C2525"/>
      </font>
      <fill>
        <patternFill>
          <bgColor rgb="FFFCE5E5"/>
        </patternFill>
      </fill>
    </dxf>
    <dxf>
      <fill>
        <patternFill patternType="solid">
          <fgColor rgb="FF196B80"/>
          <bgColor rgb="FF000000"/>
        </patternFill>
      </fill>
    </dxf>
    <dxf>
      <fill>
        <patternFill patternType="solid">
          <fgColor rgb="FF23374D"/>
          <bgColor rgb="FF000000"/>
        </patternFill>
      </fill>
    </dxf>
    <dxf>
      <font>
        <b val="1"/>
        <color rgb="FF9C0006"/>
      </font>
      <fill>
        <patternFill>
          <bgColor rgb="FFFCE4D6"/>
        </patternFill>
      </fill>
    </dxf>
    <dxf>
      <font>
        <color rgb="FF9C2525"/>
      </font>
      <fill>
        <patternFill>
          <bgColor rgb="FFFCE5E5"/>
        </patternFill>
      </fill>
    </dxf>
    <dxf>
      <font>
        <color rgb="FF9C0006"/>
      </font>
      <fill>
        <patternFill>
          <bgColor rgb="FFFCE4D6"/>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176B83"/>
      <rgbColor rgb="FFD8E1E8"/>
      <rgbColor rgb="FF808080"/>
      <rgbColor rgb="FF9999FF"/>
      <rgbColor rgb="FF993366"/>
      <rgbColor rgb="FFFFF4CE"/>
      <rgbColor rgb="FFE8F3EF"/>
      <rgbColor rgb="FF660066"/>
      <rgbColor rgb="FFFF8080"/>
      <rgbColor rgb="FF0066CC"/>
      <rgbColor rgb="FFD5DFE5"/>
      <rgbColor rgb="FF000080"/>
      <rgbColor rgb="FFFF00FF"/>
      <rgbColor rgb="FFFFFF00"/>
      <rgbColor rgb="FF00FFFF"/>
      <rgbColor rgb="FF800080"/>
      <rgbColor rgb="FFC00000"/>
      <rgbColor rgb="FF196B80"/>
      <rgbColor rgb="FF0000FF"/>
      <rgbColor rgb="FF00CCFF"/>
      <rgbColor rgb="FFEAF3EF"/>
      <rgbColor rgb="FFE7EEF5"/>
      <rgbColor rgb="FFFFF3CC"/>
      <rgbColor rgb="FFE8EFF7"/>
      <rgbColor rgb="FFFCE5E5"/>
      <rgbColor rgb="FFCC99FF"/>
      <rgbColor rgb="FFFCE4D6"/>
      <rgbColor rgb="FF3366FF"/>
      <rgbColor rgb="FF33CCCC"/>
      <rgbColor rgb="FF99CC00"/>
      <rgbColor rgb="FFFFCC00"/>
      <rgbColor rgb="FFFF9900"/>
      <rgbColor rgb="FFFF6600"/>
      <rgbColor rgb="FF666699"/>
      <rgbColor rgb="FF969696"/>
      <rgbColor rgb="FF20384D"/>
      <rgbColor rgb="FF339966"/>
      <rgbColor rgb="FF003300"/>
      <rgbColor rgb="FF333300"/>
      <rgbColor rgb="FF9C2525"/>
      <rgbColor rgb="FF993366"/>
      <rgbColor rgb="FF23374D"/>
      <rgbColor rgb="FF23374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ables/table1.xml><?xml version="1.0" encoding="utf-8"?>
<table xmlns="http://schemas.openxmlformats.org/spreadsheetml/2006/main" id="1" name="RelacionGastos" displayName="RelacionGastos" ref="A5:AE205" headerRowCount="1" totalsRowCount="0" totalsRowShown="0">
  <tableColumns count="31">
    <tableColumn id="1" name="ID gasto"/>
    <tableColumn id="2" name="Categoría"/>
    <tableColumn id="3" name="Acreedor / razón social"/>
    <tableColumn id="4" name="NIF acreedor"/>
    <tableColumn id="5" name="Nº / serie documento"/>
    <tableColumn id="6" name="Fecha emisión"/>
    <tableColumn id="7" name="Concepto y vínculo con actividad"/>
    <tableColumn id="8" name="Base sin IVA (€)"/>
    <tableColumn id="9" name="IVA (€)"/>
    <tableColumn id="10" name="IVA recuperable"/>
    <tableColumn id="11" name="% de actividad"/>
    <tableColumn id="12" name="Coste actividad (€)"/>
    <tableColumn id="13" name="No subvencionable (€)"/>
    <tableColumn id="14" name="Subvencionable (€)"/>
    <tableColumn id="15" name="Imputado ayuda (€)"/>
    <tableColumn id="16" name="Otra financiación (€)"/>
    <tableColumn id="17" name="IRPF (€)"/>
    <tableColumn id="18" name="Total pagado (€)"/>
    <tableColumn id="19" name="Último pago"/>
    <tableColumn id="20" name="Personas alojadas"/>
    <tableColumn id="21" name="Días por persona"/>
    <tableColumn id="22" name="Subcontratación"/>
    <tableColumn id="23" name="Personas × días"/>
    <tableColumn id="24" name="Asesoría sin IVA (€)"/>
    <tableColumn id="25" name="Observaciones / exclusiones"/>
    <tableColumn id="26" name="Datos obligatorios"/>
    <tableColumn id="27" name="Fechas"/>
    <tableColumn id="28" name="Importes / límites"/>
    <tableColumn id="29" name="Duplicados"/>
    <tableColumn id="30" name="Documentación"/>
    <tableColumn id="31" name="% IVA recuperable, solo si parcial"/>
  </tableColumns>
</table>
</file>

<file path=xl/tables/table2.xml><?xml version="1.0" encoding="utf-8"?>
<table xmlns="http://schemas.openxmlformats.org/spreadsheetml/2006/main" id="2" name="RelacionIngresos" displayName="RelacionIngresos" ref="A5:F85" headerRowCount="1" totalsRowCount="0" totalsRowShown="0">
  <tableColumns count="6">
    <tableColumn id="1" name="ID ingreso"/>
    <tableColumn id="2" name="Procedencia / financiador"/>
    <tableColumn id="3" name="Tipo de recurso"/>
    <tableColumn id="4" name="Importe para la actividad (€)"/>
    <tableColumn id="5" name="Observaciones / destino"/>
    <tableColumn id="6" name="Control"/>
  </tableColumns>
</table>
</file>

<file path=xl/tables/table3.xml><?xml version="1.0" encoding="utf-8"?>
<table xmlns="http://schemas.openxmlformats.org/spreadsheetml/2006/main" id="3" name="RelacionPagos" displayName="RelacionPagos" ref="A5:G405" headerRowCount="1" totalsRowCount="0" totalsRowShown="0">
  <tableColumns count="7">
    <tableColumn id="1" name="ID pago"/>
    <tableColumn id="2" name="ID gasto"/>
    <tableColumn id="3" name="Fecha de pago"/>
    <tableColumn id="4" name="Importe pagado (€)"/>
    <tableColumn id="5" name="Medio / naturaleza"/>
    <tableColumn id="6" name="Observaciones"/>
    <tableColumn id="7" name="Control"/>
  </tableColumns>
</table>
</file>

<file path=xl/tables/table4.xml><?xml version="1.0" encoding="utf-8"?>
<table xmlns="http://schemas.openxmlformats.org/spreadsheetml/2006/main" id="4" name="RevisionMunicipal" displayName="RevisionMunicipal" ref="A28:G56" headerRowCount="1" totalsRowCount="0" totalsRowShown="0">
  <tableColumns count="7">
    <tableColumn id="1" name="ID gasto / asunto"/>
    <tableColumn id="2" name="Estado municipal"/>
    <tableColumn id="3" name="Incidencia / motivación"/>
    <tableColumn id="4" name="Importe admitido (€)"/>
    <tableColumn id="5" name="Revisor / fecha"/>
    <tableColumn id="6" name="Prueba / subsanación"/>
    <tableColumn id="7" name="Criterio de muestreo"/>
  </tableColumns>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table" Target="../tables/table1.xml"/>
</Relationships>
</file>

<file path=xl/worksheets/_rels/sheet4.xml.rels><?xml version="1.0" encoding="UTF-8"?>
<Relationships xmlns="http://schemas.openxmlformats.org/package/2006/relationships"><Relationship Id="rId1" Type="http://schemas.openxmlformats.org/officeDocument/2006/relationships/table" Target="../tables/table3.xml"/>
</Relationships>
</file>

<file path=xl/worksheets/_rels/sheet5.xml.rels><?xml version="1.0" encoding="UTF-8"?>
<Relationships xmlns="http://schemas.openxmlformats.org/package/2006/relationships"><Relationship Id="rId1" Type="http://schemas.openxmlformats.org/officeDocument/2006/relationships/table" Target="../tables/table2.xml"/>
</Relationships>
</file>

<file path=xl/worksheets/_rels/sheet8.xml.rels><?xml version="1.0" encoding="UTF-8"?>
<Relationships xmlns="http://schemas.openxmlformats.org/package/2006/relationships"><Relationship Id="rId1" Type="http://schemas.openxmlformats.org/officeDocument/2006/relationships/table" Target="../tables/table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8.71484375" defaultRowHeight="12.75" customHeight="false" zeroHeight="false" outlineLevelRow="0" outlineLevelCol="0"/>
  <cols>
    <col collapsed="false" customWidth="true" hidden="false" outlineLevel="0" max="1" min="1" style="1" width="40"/>
    <col collapsed="false" customWidth="true" hidden="false" outlineLevel="0" max="2" min="2" style="1" width="39"/>
  </cols>
  <sheetData>
    <row r="1" customFormat="false" ht="22.5" hidden="false" customHeight="true" outlineLevel="0" collapsed="false">
      <c r="A1" s="2"/>
      <c r="B1" s="2"/>
    </row>
    <row r="2" customFormat="false" ht="34.5" hidden="false" customHeight="true" outlineLevel="0" collapsed="false">
      <c r="A2" s="3" t="s">
        <v>0</v>
      </c>
      <c r="B2" s="3"/>
    </row>
    <row r="3" customFormat="false" ht="22.5" hidden="false" customHeight="true" outlineLevel="0" collapsed="false">
      <c r="A3" s="2"/>
      <c r="B3" s="2"/>
    </row>
    <row r="4" customFormat="false" ht="27" hidden="false" customHeight="true" outlineLevel="0" collapsed="false">
      <c r="A4" s="4" t="s">
        <v>1</v>
      </c>
      <c r="B4" s="4"/>
    </row>
    <row r="5" customFormat="false" ht="6.75" hidden="false" customHeight="true" outlineLevel="0" collapsed="false">
      <c r="A5" s="2"/>
      <c r="B5" s="2"/>
    </row>
    <row r="6" customFormat="false" ht="6.75" hidden="false" customHeight="true" outlineLevel="0" collapsed="false">
      <c r="A6" s="2"/>
      <c r="B6" s="2"/>
    </row>
    <row r="7" customFormat="false" ht="22.5" hidden="false" customHeight="true" outlineLevel="0" collapsed="false">
      <c r="A7" s="5" t="s">
        <v>2</v>
      </c>
      <c r="B7" s="6"/>
    </row>
    <row r="8" customFormat="false" ht="22.5" hidden="false" customHeight="true" outlineLevel="0" collapsed="false">
      <c r="A8" s="5" t="s">
        <v>3</v>
      </c>
      <c r="B8" s="6"/>
    </row>
    <row r="9" customFormat="false" ht="22.5" hidden="false" customHeight="true" outlineLevel="0" collapsed="false">
      <c r="A9" s="5" t="s">
        <v>4</v>
      </c>
      <c r="B9" s="5" t="s">
        <v>5</v>
      </c>
    </row>
    <row r="10" customFormat="false" ht="22.5" hidden="false" customHeight="true" outlineLevel="0" collapsed="false">
      <c r="A10" s="5" t="s">
        <v>6</v>
      </c>
      <c r="B10" s="6"/>
    </row>
    <row r="11" customFormat="false" ht="22.5" hidden="false" customHeight="true" outlineLevel="0" collapsed="false">
      <c r="A11" s="5" t="s">
        <v>7</v>
      </c>
      <c r="B11" s="6"/>
    </row>
    <row r="12" customFormat="false" ht="22.5" hidden="false" customHeight="true" outlineLevel="0" collapsed="false">
      <c r="A12" s="5" t="s">
        <v>8</v>
      </c>
      <c r="B12" s="6"/>
    </row>
    <row r="13" customFormat="false" ht="30" hidden="false" customHeight="true" outlineLevel="0" collapsed="false">
      <c r="A13" s="5" t="s">
        <v>9</v>
      </c>
      <c r="B13" s="6"/>
    </row>
    <row r="14" customFormat="false" ht="22.5" hidden="false" customHeight="true" outlineLevel="0" collapsed="false">
      <c r="A14" s="5" t="s">
        <v>10</v>
      </c>
      <c r="B14" s="6"/>
    </row>
    <row r="15" customFormat="false" ht="22.5" hidden="false" customHeight="true" outlineLevel="0" collapsed="false">
      <c r="A15" s="5" t="s">
        <v>11</v>
      </c>
      <c r="B15" s="7"/>
    </row>
    <row r="16" customFormat="false" ht="22.5" hidden="false" customHeight="true" outlineLevel="0" collapsed="false">
      <c r="A16" s="5" t="s">
        <v>12</v>
      </c>
      <c r="B16" s="8" t="str">
        <f aca="false">IF(LEN('Presupuesto y real'!B36&amp;"")=0,"",'Presupuesto y real'!B36)</f>
        <v/>
      </c>
    </row>
    <row r="17" customFormat="false" ht="22.5" hidden="false" customHeight="true" outlineLevel="0" collapsed="false">
      <c r="A17" s="5" t="s">
        <v>13</v>
      </c>
      <c r="B17" s="9"/>
    </row>
    <row r="18" customFormat="false" ht="22.5" hidden="false" customHeight="true" outlineLevel="0" collapsed="false">
      <c r="A18" s="5" t="s">
        <v>14</v>
      </c>
      <c r="B18" s="10" t="n">
        <v>46297</v>
      </c>
    </row>
    <row r="19" customFormat="false" ht="22.5" hidden="false" customHeight="true" outlineLevel="0" collapsed="false">
      <c r="A19" s="5" t="s">
        <v>15</v>
      </c>
      <c r="B19" s="6"/>
    </row>
    <row r="20" customFormat="false" ht="22.5" hidden="false" customHeight="true" outlineLevel="0" collapsed="false">
      <c r="A20" s="5" t="s">
        <v>16</v>
      </c>
      <c r="B20" s="11" t="str">
        <f aca="false">IF(LEN(B19&amp;"")=0,"",IF(B19="Anual",DATE(2025,11,1),IF(B19="Deportiva 2025/2026",DATE(2025,7,1),DATE(2025,4,15))))</f>
        <v/>
      </c>
    </row>
    <row r="21" customFormat="false" ht="22.5" hidden="false" customHeight="true" outlineLevel="0" collapsed="false">
      <c r="A21" s="5" t="s">
        <v>17</v>
      </c>
      <c r="B21" s="11" t="str">
        <f aca="false">IF(LEN(B19&amp;"")=0,"",IF(B19="Anual",DATE(2026,10,31),IF(B19="Deportiva 2025/2026",DATE(2026,6,30),DATE(2025,8,31))))</f>
        <v/>
      </c>
    </row>
    <row r="22" customFormat="false" ht="22.5" hidden="false" customHeight="true" outlineLevel="0" collapsed="false">
      <c r="A22" s="5" t="s">
        <v>18</v>
      </c>
      <c r="B22" s="11" t="str">
        <f aca="false">IF(LEN(B20&amp;"")=0,"",IF(AND(B19="Estival balonmano playa 2025",B28="Sí"),B20,MAX(B20,DATE(2026,1,1))))</f>
        <v/>
      </c>
    </row>
    <row r="23" customFormat="false" ht="22.5" hidden="false" customHeight="true" outlineLevel="0" collapsed="false">
      <c r="A23" s="5" t="s">
        <v>19</v>
      </c>
      <c r="B23" s="11" t="n">
        <v>46331</v>
      </c>
    </row>
    <row r="24" customFormat="false" ht="22.5" hidden="false" customHeight="true" outlineLevel="0" collapsed="false">
      <c r="A24" s="5" t="s">
        <v>20</v>
      </c>
      <c r="B24" s="12"/>
    </row>
    <row r="25" customFormat="false" ht="22.5" hidden="false" customHeight="true" outlineLevel="0" collapsed="false">
      <c r="A25" s="5" t="s">
        <v>21</v>
      </c>
      <c r="B25" s="6"/>
    </row>
    <row r="26" customFormat="false" ht="22.5" hidden="false" customHeight="true" outlineLevel="0" collapsed="false">
      <c r="A26" s="5" t="s">
        <v>22</v>
      </c>
      <c r="B26" s="13"/>
    </row>
    <row r="27" customFormat="false" ht="37.5" hidden="false" customHeight="true" outlineLevel="0" collapsed="false">
      <c r="A27" s="5" t="s">
        <v>23</v>
      </c>
      <c r="B27" s="6"/>
    </row>
    <row r="28" customFormat="false" ht="30" hidden="false" customHeight="true" outlineLevel="0" collapsed="false">
      <c r="A28" s="5" t="s">
        <v>24</v>
      </c>
      <c r="B28" s="6"/>
    </row>
    <row r="29" customFormat="false" ht="22.5" hidden="false" customHeight="true" outlineLevel="0" collapsed="false">
      <c r="A29" s="5" t="s">
        <v>25</v>
      </c>
      <c r="B29" s="6"/>
    </row>
    <row r="30" customFormat="false" ht="22.5" hidden="false" customHeight="true" outlineLevel="0" collapsed="false">
      <c r="A30" s="5" t="s">
        <v>26</v>
      </c>
      <c r="B30" s="6"/>
    </row>
    <row r="31" customFormat="false" ht="30" hidden="false" customHeight="true" outlineLevel="0" collapsed="false">
      <c r="A31" s="5" t="s">
        <v>27</v>
      </c>
      <c r="B31" s="6"/>
    </row>
  </sheetData>
  <sheetProtection sheet="true" password="e543" objects="true" scenarios="true"/>
  <mergeCells count="2">
    <mergeCell ref="A2:B2"/>
    <mergeCell ref="A4:B4"/>
  </mergeCells>
  <dataValidations count="7">
    <dataValidation allowBlank="true" error="Seleccione una opción o introduzca un valor válido." errorStyle="stop" errorTitle="Revise el dato" operator="between" showDropDown="false" showErrorMessage="true" showInputMessage="false" sqref="B12" type="list">
      <formula1>"Presidente/a,Tesorero/a,Representante legal"</formula1>
      <formula2>0</formula2>
    </dataValidation>
    <dataValidation allowBlank="true" error="Seleccione una opción o introduzca un valor válido." errorStyle="stop" errorTitle="Revise el dato" operator="between" showDropDown="false" showErrorMessage="true" showInputMessage="false" sqref="B25" type="list">
      <formula1>"No recuperable,Totalmente recuperable,Parcialmente recuperable"</formula1>
      <formula2>0</formula2>
    </dataValidation>
    <dataValidation allowBlank="true" error="Utilice el desplegable." errorStyle="stop" errorTitle="Seleccione una opción" operator="between" showDropDown="false" showErrorMessage="true" showInputMessage="false" sqref="B19" type="list">
      <formula1>"Anual,Deportiva 2025/2026,Estival balonmano playa 2025"</formula1>
      <formula2>0</formula2>
    </dataValidation>
    <dataValidation allowBlank="false" error="Utilice el desplegable." errorStyle="stop" errorTitle="Seleccione una opción" operator="between" showDropDown="false" showErrorMessage="true" showInputMessage="false" sqref="B28:B29" type="list">
      <formula1>"Sí,No"</formula1>
      <formula2>0</formula2>
    </dataValidation>
    <dataValidation allowBlank="false" error="Utilice el desplegable." errorStyle="stop" errorTitle="Seleccione una opción" operator="between" showDropDown="false" showErrorMessage="true" showInputMessage="false" sqref="B31" type="list">
      <formula1>"Sí,No,No procede"</formula1>
      <formula2>0</formula2>
    </dataValidation>
    <dataValidation allowBlank="true" error="Introduzca una fecha entre 01/01/2026 y 31/12/2100." errorStyle="stop" errorTitle="Fecha no válida" operator="between" showDropDown="false" showErrorMessage="true" showInputMessage="false" sqref="B26" type="date">
      <formula1>DATE(2026,1,1)</formula1>
      <formula2>DATE(2100,12,31)</formula2>
    </dataValidation>
    <dataValidation allowBlank="true" error="Seleccione Simplificada o Normal." errorStyle="stop" errorTitle="Modalidad no válida" operator="between" showDropDown="false" showErrorMessage="true" showInputMessage="false" sqref="B24" type="list">
      <formula1>"Simplificada,Normal"</formula1>
      <formula2>0</formula2>
    </dataValidation>
  </dataValidations>
  <printOptions headings="false" gridLines="false" gridLinesSet="true" horizontalCentered="true" verticalCentered="false"/>
  <pageMargins left="0.3" right="0.3" top="0.25" bottom="0.2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2.75" customHeight="false" zeroHeight="false" outlineLevelRow="0" outlineLevelCol="0"/>
  <cols>
    <col collapsed="false" customWidth="true" hidden="false" outlineLevel="0" max="1" min="1" style="1" width="34"/>
    <col collapsed="false" customWidth="true" hidden="false" outlineLevel="0" max="4" min="2" style="1" width="20"/>
    <col collapsed="false" customWidth="true" hidden="false" outlineLevel="0" max="5" min="5" style="1" width="14"/>
    <col collapsed="false" customWidth="true" hidden="false" outlineLevel="0" max="6" min="6" style="1" width="34"/>
  </cols>
  <sheetData>
    <row r="1" customFormat="false" ht="25.5" hidden="false" customHeight="true" outlineLevel="0" collapsed="false">
      <c r="A1" s="14"/>
      <c r="B1" s="14"/>
      <c r="C1" s="14"/>
      <c r="D1" s="14"/>
      <c r="E1" s="14"/>
      <c r="F1" s="14"/>
    </row>
    <row r="2" customFormat="false" ht="31.5" hidden="false" customHeight="true" outlineLevel="0" collapsed="false">
      <c r="A2" s="15" t="s">
        <v>28</v>
      </c>
      <c r="B2" s="15"/>
      <c r="C2" s="15"/>
      <c r="D2" s="15"/>
      <c r="E2" s="15"/>
      <c r="F2" s="15"/>
    </row>
    <row r="3" customFormat="false" ht="31.5" hidden="false" customHeight="true" outlineLevel="0" collapsed="false">
      <c r="A3" s="16" t="s">
        <v>29</v>
      </c>
      <c r="B3" s="16"/>
      <c r="C3" s="16"/>
      <c r="D3" s="16"/>
      <c r="E3" s="16"/>
      <c r="F3" s="16"/>
    </row>
    <row r="4" customFormat="false" ht="22.5" hidden="false" customHeight="true" outlineLevel="0" collapsed="false">
      <c r="A4" s="17" t="s">
        <v>30</v>
      </c>
      <c r="B4" s="18" t="str">
        <f aca="false">IF(LEN(Datos!B7&amp;"")=0,"",Datos!B7)</f>
        <v/>
      </c>
      <c r="C4" s="18"/>
      <c r="D4" s="18"/>
      <c r="E4" s="18"/>
      <c r="F4" s="18"/>
    </row>
    <row r="5" customFormat="false" ht="22.5" hidden="false" customHeight="true" outlineLevel="0" collapsed="false">
      <c r="A5" s="17" t="s">
        <v>31</v>
      </c>
      <c r="B5" s="18" t="str">
        <f aca="false">IF(LEN(Datos!B19&amp;"")=0,"",Datos!B19)</f>
        <v/>
      </c>
      <c r="C5" s="18"/>
      <c r="D5" s="18"/>
      <c r="E5" s="18"/>
      <c r="F5" s="18"/>
    </row>
    <row r="6" customFormat="false" ht="7.5" hidden="false" customHeight="true" outlineLevel="0" collapsed="false">
      <c r="A6" s="18"/>
      <c r="B6" s="18"/>
      <c r="C6" s="18"/>
      <c r="D6" s="18"/>
      <c r="E6" s="18"/>
      <c r="F6" s="18"/>
    </row>
    <row r="7" customFormat="false" ht="27" hidden="false" customHeight="true" outlineLevel="0" collapsed="false">
      <c r="A7" s="19" t="s">
        <v>32</v>
      </c>
      <c r="B7" s="19"/>
      <c r="C7" s="19"/>
      <c r="D7" s="19"/>
      <c r="E7" s="19"/>
      <c r="F7" s="19"/>
    </row>
    <row r="8" customFormat="false" ht="36.75" hidden="false" customHeight="true" outlineLevel="0" collapsed="false">
      <c r="A8" s="20" t="s">
        <v>33</v>
      </c>
      <c r="B8" s="20" t="s">
        <v>34</v>
      </c>
      <c r="C8" s="20" t="s">
        <v>35</v>
      </c>
      <c r="D8" s="20" t="s">
        <v>36</v>
      </c>
      <c r="E8" s="20" t="s">
        <v>37</v>
      </c>
      <c r="F8" s="20" t="s">
        <v>38</v>
      </c>
    </row>
    <row r="9" customFormat="false" ht="22.5" hidden="false" customHeight="true" outlineLevel="0" collapsed="false">
      <c r="A9" s="21" t="s">
        <v>39</v>
      </c>
      <c r="B9" s="22"/>
      <c r="C9" s="22"/>
      <c r="D9" s="23" t="str">
        <f aca="false">IF(OR(LEN(B9&amp;"")=0,LEN(C9&amp;"")=0),"",C9-B9)</f>
        <v/>
      </c>
      <c r="E9" s="24" t="str">
        <f aca="false">IF(OR(LEN(B9&amp;"")=0,LEN(C9&amp;"")=0),"",IF(B9=0,IF(C9=0,0,"Sin base"),D9/B9))</f>
        <v/>
      </c>
      <c r="F9" s="6"/>
    </row>
    <row r="10" customFormat="false" ht="22.5" hidden="false" customHeight="true" outlineLevel="0" collapsed="false">
      <c r="A10" s="21" t="s">
        <v>40</v>
      </c>
      <c r="B10" s="22"/>
      <c r="C10" s="22"/>
      <c r="D10" s="23" t="str">
        <f aca="false">IF(OR(LEN(B10&amp;"")=0,LEN(C10&amp;"")=0),"",C10-B10)</f>
        <v/>
      </c>
      <c r="E10" s="24" t="str">
        <f aca="false">IF(OR(LEN(B10&amp;"")=0,LEN(C10&amp;"")=0),"",IF(B10=0,IF(C10=0,0,"Sin base"),D10/B10))</f>
        <v/>
      </c>
      <c r="F10" s="6"/>
    </row>
    <row r="11" customFormat="false" ht="31.5" hidden="false" customHeight="true" outlineLevel="0" collapsed="false">
      <c r="A11" s="21" t="s">
        <v>41</v>
      </c>
      <c r="B11" s="22"/>
      <c r="C11" s="22"/>
      <c r="D11" s="23" t="str">
        <f aca="false">IF(OR(LEN(B11&amp;"")=0,LEN(C11&amp;"")=0),"",C11-B11)</f>
        <v/>
      </c>
      <c r="E11" s="24" t="str">
        <f aca="false">IF(OR(LEN(B11&amp;"")=0,LEN(C11&amp;"")=0),"",IF(B11=0,IF(C11=0,0,"Sin base"),D11/B11))</f>
        <v/>
      </c>
      <c r="F11" s="6"/>
    </row>
    <row r="12" customFormat="false" ht="31.5" hidden="false" customHeight="true" outlineLevel="0" collapsed="false">
      <c r="A12" s="21" t="s">
        <v>42</v>
      </c>
      <c r="B12" s="22"/>
      <c r="C12" s="22"/>
      <c r="D12" s="23" t="str">
        <f aca="false">IF(OR(LEN(B12&amp;"")=0,LEN(C12&amp;"")=0),"",C12-B12)</f>
        <v/>
      </c>
      <c r="E12" s="24" t="str">
        <f aca="false">IF(OR(LEN(B12&amp;"")=0,LEN(C12&amp;"")=0),"",IF(B12=0,IF(C12=0,0,"Sin base"),D12/B12))</f>
        <v/>
      </c>
      <c r="F12" s="6"/>
    </row>
    <row r="13" customFormat="false" ht="22.5" hidden="false" customHeight="true" outlineLevel="0" collapsed="false">
      <c r="A13" s="21" t="s">
        <v>43</v>
      </c>
      <c r="B13" s="22"/>
      <c r="C13" s="22"/>
      <c r="D13" s="23" t="str">
        <f aca="false">IF(OR(LEN(B13&amp;"")=0,LEN(C13&amp;"")=0),"",C13-B13)</f>
        <v/>
      </c>
      <c r="E13" s="24" t="str">
        <f aca="false">IF(OR(LEN(B13&amp;"")=0,LEN(C13&amp;"")=0),"",IF(B13=0,IF(C13=0,0,"Sin base"),D13/B13))</f>
        <v/>
      </c>
      <c r="F13" s="6"/>
    </row>
    <row r="14" customFormat="false" ht="22.5" hidden="false" customHeight="true" outlineLevel="0" collapsed="false">
      <c r="A14" s="21" t="s">
        <v>44</v>
      </c>
      <c r="B14" s="22"/>
      <c r="C14" s="22"/>
      <c r="D14" s="23" t="str">
        <f aca="false">IF(OR(LEN(B14&amp;"")=0,LEN(C14&amp;"")=0),"",C14-B14)</f>
        <v/>
      </c>
      <c r="E14" s="24" t="str">
        <f aca="false">IF(OR(LEN(B14&amp;"")=0,LEN(C14&amp;"")=0),"",IF(B14=0,IF(C14=0,0,"Sin base"),D14/B14))</f>
        <v/>
      </c>
      <c r="F14" s="6"/>
    </row>
    <row r="15" customFormat="false" ht="22.5" hidden="false" customHeight="true" outlineLevel="0" collapsed="false">
      <c r="A15" s="21" t="s">
        <v>45</v>
      </c>
      <c r="B15" s="22"/>
      <c r="C15" s="22"/>
      <c r="D15" s="23" t="str">
        <f aca="false">IF(OR(LEN(B15&amp;"")=0,LEN(C15&amp;"")=0),"",C15-B15)</f>
        <v/>
      </c>
      <c r="E15" s="24" t="str">
        <f aca="false">IF(OR(LEN(B15&amp;"")=0,LEN(C15&amp;"")=0),"",IF(B15=0,IF(C15=0,0,"Sin base"),D15/B15))</f>
        <v/>
      </c>
      <c r="F15" s="6"/>
    </row>
    <row r="16" customFormat="false" ht="22.5" hidden="false" customHeight="true" outlineLevel="0" collapsed="false">
      <c r="A16" s="25"/>
      <c r="B16" s="22"/>
      <c r="C16" s="22"/>
      <c r="D16" s="23" t="str">
        <f aca="false">IF(OR(LEN(B16&amp;"")=0,LEN(C16&amp;"")=0),"",C16-B16)</f>
        <v/>
      </c>
      <c r="E16" s="24" t="str">
        <f aca="false">IF(OR(LEN(B16&amp;"")=0,LEN(C16&amp;"")=0),"",IF(B16=0,IF(C16=0,0,"Sin base"),D16/B16))</f>
        <v/>
      </c>
      <c r="F16" s="6"/>
    </row>
    <row r="17" customFormat="false" ht="22.5" hidden="false" customHeight="true" outlineLevel="0" collapsed="false">
      <c r="A17" s="25"/>
      <c r="B17" s="22"/>
      <c r="C17" s="22"/>
      <c r="D17" s="23" t="str">
        <f aca="false">IF(OR(LEN(B17&amp;"")=0,LEN(C17&amp;"")=0),"",C17-B17)</f>
        <v/>
      </c>
      <c r="E17" s="24" t="str">
        <f aca="false">IF(OR(LEN(B17&amp;"")=0,LEN(C17&amp;"")=0),"",IF(B17=0,IF(C17=0,0,"Sin base"),D17/B17))</f>
        <v/>
      </c>
      <c r="F17" s="6"/>
    </row>
    <row r="18" customFormat="false" ht="22.5" hidden="false" customHeight="true" outlineLevel="0" collapsed="false">
      <c r="A18" s="25"/>
      <c r="B18" s="22"/>
      <c r="C18" s="22"/>
      <c r="D18" s="23" t="str">
        <f aca="false">IF(OR(LEN(B18&amp;"")=0,LEN(C18&amp;"")=0),"",C18-B18)</f>
        <v/>
      </c>
      <c r="E18" s="24" t="str">
        <f aca="false">IF(OR(LEN(B18&amp;"")=0,LEN(C18&amp;"")=0),"",IF(B18=0,IF(C18=0,0,"Sin base"),D18/B18))</f>
        <v/>
      </c>
      <c r="F18" s="6"/>
    </row>
    <row r="19" customFormat="false" ht="22.5" hidden="false" customHeight="true" outlineLevel="0" collapsed="false">
      <c r="A19" s="26" t="s">
        <v>46</v>
      </c>
      <c r="B19" s="27" t="str">
        <f aca="false">IF(COUNT(B9:B15)=0,"",SUM(B9:B18))</f>
        <v/>
      </c>
      <c r="C19" s="27" t="n">
        <f aca="false">IF(COUNT(C9:C15)=7,"",SUM(C9:C18))</f>
        <v>0</v>
      </c>
      <c r="D19" s="27" t="str">
        <f aca="false">IF(OR(LEN(B19&amp;"")=0,LEN(C19&amp;"")=0),"",C19-B19)</f>
        <v/>
      </c>
      <c r="E19" s="28" t="str">
        <f aca="false">IF(OR(LEN(B19&amp;"")=0,LEN(C19&amp;"")=0),"",IF(B19=0,IF(C19=0,0,"Sin base"),D19/B19))</f>
        <v/>
      </c>
      <c r="F19" s="26"/>
    </row>
    <row r="20" customFormat="false" ht="7.5" hidden="false" customHeight="true" outlineLevel="0" collapsed="false">
      <c r="A20" s="29"/>
      <c r="B20" s="30"/>
      <c r="C20" s="30"/>
      <c r="D20" s="30"/>
      <c r="E20" s="31"/>
      <c r="F20" s="29"/>
    </row>
    <row r="21" customFormat="false" ht="27" hidden="false" customHeight="true" outlineLevel="0" collapsed="false">
      <c r="A21" s="19" t="s">
        <v>47</v>
      </c>
      <c r="B21" s="19"/>
      <c r="C21" s="19"/>
      <c r="D21" s="19"/>
      <c r="E21" s="19"/>
      <c r="F21" s="19"/>
    </row>
    <row r="22" customFormat="false" ht="36.75" hidden="false" customHeight="true" outlineLevel="0" collapsed="false">
      <c r="A22" s="20" t="s">
        <v>33</v>
      </c>
      <c r="B22" s="20" t="s">
        <v>34</v>
      </c>
      <c r="C22" s="20" t="s">
        <v>35</v>
      </c>
      <c r="D22" s="20" t="s">
        <v>36</v>
      </c>
      <c r="E22" s="20" t="s">
        <v>37</v>
      </c>
      <c r="F22" s="20" t="s">
        <v>38</v>
      </c>
    </row>
    <row r="23" customFormat="false" ht="22.5" hidden="false" customHeight="true" outlineLevel="0" collapsed="false">
      <c r="A23" s="21" t="s">
        <v>48</v>
      </c>
      <c r="B23" s="22"/>
      <c r="C23" s="22"/>
      <c r="D23" s="23" t="str">
        <f aca="false">IF(OR(LEN(B23&amp;"")=0,LEN(C23&amp;"")=0),"",C23-B23)</f>
        <v/>
      </c>
      <c r="E23" s="24" t="str">
        <f aca="false">IF(OR(LEN(B23&amp;"")=0,LEN(C23&amp;"")=0),"",IF(B23=0,IF(C23=0,0,"Sin base"),D23/B23))</f>
        <v/>
      </c>
      <c r="F23" s="6"/>
    </row>
    <row r="24" customFormat="false" ht="22.5" hidden="false" customHeight="true" outlineLevel="0" collapsed="false">
      <c r="A24" s="21" t="s">
        <v>49</v>
      </c>
      <c r="B24" s="22"/>
      <c r="C24" s="22"/>
      <c r="D24" s="23" t="str">
        <f aca="false">IF(OR(LEN(B24&amp;"")=0,LEN(C24&amp;"")=0),"",C24-B24)</f>
        <v/>
      </c>
      <c r="E24" s="24" t="str">
        <f aca="false">IF(OR(LEN(B24&amp;"")=0,LEN(C24&amp;"")=0),"",IF(B24=0,IF(C24=0,0,"Sin base"),D24/B24))</f>
        <v/>
      </c>
      <c r="F24" s="32"/>
    </row>
    <row r="25" customFormat="false" ht="22.5" hidden="false" customHeight="true" outlineLevel="0" collapsed="false">
      <c r="A25" s="21" t="s">
        <v>50</v>
      </c>
      <c r="B25" s="22"/>
      <c r="C25" s="22"/>
      <c r="D25" s="23" t="str">
        <f aca="false">IF(OR(LEN(B25&amp;"")=0,LEN(C25&amp;"")=0),"",C25-B25)</f>
        <v/>
      </c>
      <c r="E25" s="24" t="str">
        <f aca="false">IF(OR(LEN(B25&amp;"")=0,LEN(C25&amp;"")=0),"",IF(B25=0,IF(C25=0,0,"Sin base"),D25/B25))</f>
        <v/>
      </c>
      <c r="F25" s="6"/>
    </row>
    <row r="26" customFormat="false" ht="22.5" hidden="false" customHeight="true" outlineLevel="0" collapsed="false">
      <c r="A26" s="21" t="s">
        <v>51</v>
      </c>
      <c r="B26" s="22"/>
      <c r="C26" s="22"/>
      <c r="D26" s="23" t="str">
        <f aca="false">IF(OR(LEN(B26&amp;"")=0,LEN(C26&amp;"")=0),"",C26-B26)</f>
        <v/>
      </c>
      <c r="E26" s="24" t="str">
        <f aca="false">IF(OR(LEN(B26&amp;"")=0,LEN(C26&amp;"")=0),"",IF(B26=0,IF(C26=0,0,"Sin base"),D26/B26))</f>
        <v/>
      </c>
      <c r="F26" s="6"/>
    </row>
    <row r="27" customFormat="false" ht="22.5" hidden="false" customHeight="true" outlineLevel="0" collapsed="false">
      <c r="A27" s="21" t="s">
        <v>52</v>
      </c>
      <c r="B27" s="22"/>
      <c r="C27" s="22"/>
      <c r="D27" s="23" t="str">
        <f aca="false">IF(OR(LEN(B27&amp;"")=0,LEN(C27&amp;"")=0),"",C27-B27)</f>
        <v/>
      </c>
      <c r="E27" s="24" t="str">
        <f aca="false">IF(OR(LEN(B27&amp;"")=0,LEN(C27&amp;"")=0),"",IF(B27=0,IF(C27=0,0,"Sin base"),D27/B27))</f>
        <v/>
      </c>
      <c r="F27" s="6"/>
    </row>
    <row r="28" customFormat="false" ht="22.5" hidden="false" customHeight="true" outlineLevel="0" collapsed="false">
      <c r="A28" s="21" t="s">
        <v>53</v>
      </c>
      <c r="B28" s="22"/>
      <c r="C28" s="33"/>
      <c r="D28" s="23" t="str">
        <f aca="false">IF(OR(LEN(B28&amp;"")=0,LEN(C28&amp;"")=0),"",C28-B28)</f>
        <v/>
      </c>
      <c r="E28" s="24" t="str">
        <f aca="false">IF(OR(LEN(B28&amp;"")=0,LEN(C28&amp;"")=0),"",IF(B28=0,IF(C28=0,0,"Sin base"),D28/B28))</f>
        <v/>
      </c>
      <c r="F28" s="6"/>
    </row>
    <row r="29" customFormat="false" ht="22.5" hidden="false" customHeight="true" outlineLevel="0" collapsed="false">
      <c r="A29" s="21" t="s">
        <v>54</v>
      </c>
      <c r="B29" s="22"/>
      <c r="C29" s="22"/>
      <c r="D29" s="23" t="str">
        <f aca="false">IF(OR(LEN(B29&amp;"")=0,LEN(C29&amp;"")=0),"",C29-B29)</f>
        <v/>
      </c>
      <c r="E29" s="24" t="str">
        <f aca="false">IF(OR(LEN(B29&amp;"")=0,LEN(C29&amp;"")=0),"",IF(B29=0,IF(C29=0,0,"Sin base"),D29/B29))</f>
        <v/>
      </c>
      <c r="F29" s="6"/>
    </row>
    <row r="30" customFormat="false" ht="22.5" hidden="false" customHeight="true" outlineLevel="0" collapsed="false">
      <c r="A30" s="21" t="s">
        <v>55</v>
      </c>
      <c r="B30" s="22"/>
      <c r="C30" s="33"/>
      <c r="D30" s="23" t="str">
        <f aca="false">IF(OR(LEN(B30&amp;"")=0,LEN(C30&amp;"")=0),"",C30-B30)</f>
        <v/>
      </c>
      <c r="E30" s="24" t="str">
        <f aca="false">IF(OR(LEN(B30&amp;"")=0,LEN(C30&amp;"")=0),"",IF(B30=0,IF(C30=0,0,"Sin base"),D30/B30))</f>
        <v/>
      </c>
      <c r="F30" s="6"/>
    </row>
    <row r="31" customFormat="false" ht="30.75" hidden="false" customHeight="true" outlineLevel="0" collapsed="false">
      <c r="A31" s="21" t="s">
        <v>56</v>
      </c>
      <c r="B31" s="22"/>
      <c r="C31" s="22"/>
      <c r="D31" s="23" t="str">
        <f aca="false">IF(OR(LEN(B31&amp;"")=0,LEN(C31&amp;"")=0),"",C31-B31)</f>
        <v/>
      </c>
      <c r="E31" s="24" t="str">
        <f aca="false">IF(OR(LEN(B31&amp;"")=0,LEN(C31&amp;"")=0),"",IF(B31=0,IF(C31=0,0,"Sin base"),D31/B31))</f>
        <v/>
      </c>
      <c r="F31" s="6"/>
    </row>
    <row r="32" customFormat="false" ht="22.5" hidden="false" customHeight="true" outlineLevel="0" collapsed="false">
      <c r="A32" s="21" t="s">
        <v>57</v>
      </c>
      <c r="B32" s="22"/>
      <c r="C32" s="22"/>
      <c r="D32" s="23" t="str">
        <f aca="false">IF(OR(LEN(B32&amp;"")=0,LEN(C32&amp;"")=0),"",C32-B32)</f>
        <v/>
      </c>
      <c r="E32" s="24" t="str">
        <f aca="false">IF(OR(LEN(B32&amp;"")=0,LEN(C32&amp;"")=0),"",IF(B32=0,IF(C32=0,0,"Sin base"),D32/B32))</f>
        <v/>
      </c>
      <c r="F32" s="6"/>
    </row>
    <row r="33" customFormat="false" ht="22.5" hidden="false" customHeight="true" outlineLevel="0" collapsed="false">
      <c r="A33" s="25"/>
      <c r="B33" s="22"/>
      <c r="C33" s="22"/>
      <c r="D33" s="23" t="str">
        <f aca="false">IF(OR(LEN(B33&amp;"")=0,LEN(C33&amp;"")=0),"",C33-B33)</f>
        <v/>
      </c>
      <c r="E33" s="24" t="str">
        <f aca="false">IF(OR(LEN(B33&amp;"")=0,LEN(C33&amp;"")=0),"",IF(B33=0,IF(C33=0,0,"Sin base"),D33/B33))</f>
        <v/>
      </c>
      <c r="F33" s="6"/>
    </row>
    <row r="34" customFormat="false" ht="22.5" hidden="false" customHeight="true" outlineLevel="0" collapsed="false">
      <c r="A34" s="25"/>
      <c r="B34" s="22"/>
      <c r="C34" s="22"/>
      <c r="D34" s="23" t="str">
        <f aca="false">IF(OR(LEN(B34&amp;"")=0,LEN(C34&amp;"")=0),"",C34-B34)</f>
        <v/>
      </c>
      <c r="E34" s="24" t="str">
        <f aca="false">IF(OR(LEN(B34&amp;"")=0,LEN(C34&amp;"")=0),"",IF(B34=0,IF(C34=0,0,"Sin base"),D34/B34))</f>
        <v/>
      </c>
      <c r="F34" s="6"/>
    </row>
    <row r="35" customFormat="false" ht="22.5" hidden="false" customHeight="true" outlineLevel="0" collapsed="false">
      <c r="A35" s="25"/>
      <c r="B35" s="22"/>
      <c r="C35" s="22"/>
      <c r="D35" s="23" t="str">
        <f aca="false">IF(OR(LEN(B35&amp;"")=0,LEN(C35&amp;"")=0),"",C35-B35)</f>
        <v/>
      </c>
      <c r="E35" s="24" t="str">
        <f aca="false">IF(OR(LEN(B35&amp;"")=0,LEN(C35&amp;"")=0),"",IF(B35=0,IF(C35=0,0,"Sin base"),D35/B35))</f>
        <v/>
      </c>
      <c r="F35" s="6"/>
    </row>
    <row r="36" customFormat="false" ht="22.5" hidden="false" customHeight="true" outlineLevel="0" collapsed="false">
      <c r="A36" s="26" t="s">
        <v>58</v>
      </c>
      <c r="B36" s="27" t="str">
        <f aca="false">IF(COUNT(B23:B32)=0,"",SUM(B23:B35))</f>
        <v/>
      </c>
      <c r="C36" s="27" t="str">
        <f aca="false">IF(COUNT(C23:C32)=0,"",SUM(C23:C35))</f>
        <v/>
      </c>
      <c r="D36" s="27" t="str">
        <f aca="false">IF(OR(LEN(B36&amp;"")=0,LEN(C36&amp;"")=0),"",C36-B36)</f>
        <v/>
      </c>
      <c r="E36" s="28" t="str">
        <f aca="false">IF(OR(LEN(B36&amp;"")=0,LEN(C36&amp;"")=0),"",IF(B36=0,IF(C36=0,0,"Sin base"),D36/B36))</f>
        <v/>
      </c>
      <c r="F36" s="26"/>
    </row>
    <row r="37" customFormat="false" ht="7.5" hidden="false" customHeight="true" outlineLevel="0" collapsed="false">
      <c r="A37" s="29"/>
      <c r="B37" s="30"/>
      <c r="C37" s="30"/>
      <c r="D37" s="30"/>
      <c r="E37" s="31"/>
      <c r="F37" s="29"/>
    </row>
    <row r="38" customFormat="false" ht="22.5" hidden="false" customHeight="true" outlineLevel="0" collapsed="false">
      <c r="A38" s="26" t="s">
        <v>59</v>
      </c>
      <c r="B38" s="27" t="str">
        <f aca="false">IF(OR(LEN(B19&amp;"")=0,LEN(B36&amp;"")=0),"",B19-B36)</f>
        <v/>
      </c>
      <c r="C38" s="27" t="str">
        <f aca="false">IF(OR(LEN(C19&amp;"")=0,LEN(C36&amp;"")=0),"",C19-C36)</f>
        <v/>
      </c>
      <c r="D38" s="27"/>
      <c r="E38" s="28"/>
      <c r="F38" s="26"/>
    </row>
    <row r="39" customFormat="false" ht="7.5" hidden="false" customHeight="true" outlineLevel="0" collapsed="false">
      <c r="A39" s="29"/>
      <c r="B39" s="30"/>
      <c r="C39" s="30"/>
      <c r="D39" s="30"/>
      <c r="E39" s="31"/>
      <c r="F39" s="29"/>
    </row>
    <row r="40" customFormat="false" ht="27" hidden="false" customHeight="true" outlineLevel="0" collapsed="false">
      <c r="A40" s="19" t="s">
        <v>60</v>
      </c>
      <c r="B40" s="19"/>
      <c r="C40" s="19"/>
      <c r="D40" s="19"/>
      <c r="E40" s="19"/>
      <c r="F40" s="19"/>
    </row>
    <row r="41" customFormat="false" ht="33" hidden="false" customHeight="true" outlineLevel="0" collapsed="false">
      <c r="A41" s="18" t="s">
        <v>61</v>
      </c>
      <c r="B41" s="34" t="str">
        <f aca="false">IF(LEN(B38&amp;"")=0,"Pendiente",IF(ABS(B38)&lt;=0.01,"Equilibrado","REVISAR"))</f>
        <v>Pendiente</v>
      </c>
      <c r="C41" s="34"/>
      <c r="D41" s="18" t="s">
        <v>62</v>
      </c>
      <c r="E41" s="18"/>
      <c r="F41" s="18"/>
    </row>
    <row r="42" customFormat="false" ht="33" hidden="false" customHeight="true" outlineLevel="0" collapsed="false">
      <c r="A42" s="18" t="s">
        <v>63</v>
      </c>
      <c r="B42" s="35" t="str">
        <f aca="false">IF(OR(LEN(C36&amp;"")=0,COUNT(Gastos!L6:L205)=0),"Pendiente",C36-SUM(Gastos!L6:L205))</f>
        <v>Pendiente</v>
      </c>
      <c r="C42" s="35"/>
      <c r="D42" s="18" t="s">
        <v>64</v>
      </c>
      <c r="E42" s="18"/>
      <c r="F42" s="18"/>
    </row>
    <row r="43" customFormat="false" ht="33" hidden="false" customHeight="true" outlineLevel="0" collapsed="false">
      <c r="A43" s="18" t="s">
        <v>65</v>
      </c>
      <c r="B43" s="34" t="str">
        <f aca="false">IF(OR(LEN(C19&amp;"")=0,LEN(Datos!B17&amp;"")=0),"Pendiente",C19-'Resumen A4'!F21)</f>
        <v>Pendiente</v>
      </c>
      <c r="C43" s="34"/>
      <c r="D43" s="18" t="s">
        <v>66</v>
      </c>
      <c r="E43" s="18"/>
      <c r="F43" s="18"/>
    </row>
    <row r="44" customFormat="false" ht="33" hidden="false" customHeight="true" outlineLevel="0" collapsed="false">
      <c r="A44" s="36" t="s">
        <v>67</v>
      </c>
      <c r="B44" s="37" t="str">
        <f aca="false">IF(LEN(E36&amp;"")=0,"Pendiente",IF(B36=0,"Sin base",IF(E36&lt;=-0.2,"Disminución ≥20 %",IF(E36&gt;=0.2,"Aumento ≥20 %","Inferior al 20 %"))))</f>
        <v>Pendiente</v>
      </c>
      <c r="C44" s="37"/>
      <c r="D44" s="36" t="s">
        <v>68</v>
      </c>
      <c r="E44" s="36"/>
      <c r="F44" s="36"/>
    </row>
    <row r="45" customFormat="false" ht="33" hidden="false" customHeight="true" outlineLevel="0" collapsed="false">
      <c r="A45" s="18" t="s">
        <v>69</v>
      </c>
      <c r="B45" s="34" t="str">
        <f aca="false">IF(LEN(C38&amp;"")=0,"Pendiente",IF(ABS(C38)&lt;=0.01,"Equilibrada","REVISAR"))</f>
        <v>Pendiente</v>
      </c>
      <c r="C45" s="34"/>
      <c r="D45" s="18" t="s">
        <v>70</v>
      </c>
      <c r="E45" s="18"/>
      <c r="F45" s="18"/>
    </row>
    <row r="46" customFormat="false" ht="33" hidden="false" customHeight="true" outlineLevel="0" collapsed="false">
      <c r="A46" s="18" t="s">
        <v>71</v>
      </c>
      <c r="B46" s="35" t="str">
        <f aca="false">IF(OR(AND(COUNTA(A16:C16)&gt;0,OR(LEN(A16&amp;"")=0,LEN(B16&amp;"")=0,LEN(C16&amp;"")=0)),AND(COUNTA(A17:C17)&gt;0,OR(LEN(A17&amp;"")=0,LEN(B17&amp;"")=0,LEN(C17&amp;"")=0)),AND(COUNTA(A18:C18)&gt;0,OR(LEN(A18&amp;"")=0,LEN(B18&amp;"")=0,LEN(C18&amp;"")=0)),AND(COUNTA(A33:C33)&gt;0,OR(LEN(A33&amp;"")=0,LEN(B33&amp;"")=0,LEN(C33&amp;"")=0)),AND(COUNTA(A34:C34)&gt;0,OR(LEN(A34&amp;"")=0,LEN(B34&amp;"")=0,LEN(C34&amp;"")=0)),AND(COUNTA(A35:C35)&gt;0,OR(LEN(A35&amp;"")=0,LEN(B35&amp;"")=0,LEN(C35&amp;"")=0))),"REVISAR","Completas")</f>
        <v>Completas</v>
      </c>
      <c r="C46" s="35"/>
      <c r="D46" s="18" t="s">
        <v>72</v>
      </c>
      <c r="E46" s="18"/>
      <c r="F46" s="18"/>
    </row>
    <row r="47" customFormat="false" ht="30.75" hidden="false" customHeight="true" outlineLevel="0" collapsed="false">
      <c r="A47" s="18" t="s">
        <v>73</v>
      </c>
      <c r="B47" s="18" t="s">
        <v>74</v>
      </c>
      <c r="C47" s="18"/>
      <c r="D47" s="18"/>
      <c r="E47" s="18"/>
      <c r="F47" s="18"/>
    </row>
    <row r="48" customFormat="false" ht="30.75" hidden="false" customHeight="true" outlineLevel="0" collapsed="false">
      <c r="A48" s="18" t="s">
        <v>75</v>
      </c>
      <c r="B48" s="18" t="s">
        <v>74</v>
      </c>
      <c r="C48" s="18"/>
      <c r="D48" s="18"/>
      <c r="E48" s="18"/>
      <c r="F48" s="18"/>
    </row>
    <row r="49" customFormat="false" ht="7.5" hidden="false" customHeight="true" outlineLevel="0" collapsed="false">
      <c r="A49" s="18"/>
      <c r="B49" s="18" t="s">
        <v>74</v>
      </c>
      <c r="C49" s="18"/>
      <c r="D49" s="18"/>
      <c r="E49" s="18"/>
      <c r="F49" s="18"/>
    </row>
    <row r="50" customFormat="false" ht="30.75" hidden="false" customHeight="true" outlineLevel="0" collapsed="false">
      <c r="A50" s="18" t="s">
        <v>76</v>
      </c>
      <c r="B50" s="18" t="s">
        <v>77</v>
      </c>
      <c r="C50" s="18"/>
      <c r="D50" s="18"/>
      <c r="E50" s="18"/>
      <c r="F50" s="18"/>
    </row>
  </sheetData>
  <sheetProtection sheet="true" password="e543" objects="true" scenarios="true"/>
  <mergeCells count="22">
    <mergeCell ref="A2:F2"/>
    <mergeCell ref="A3:F3"/>
    <mergeCell ref="B4:F4"/>
    <mergeCell ref="B5:F5"/>
    <mergeCell ref="A7:F7"/>
    <mergeCell ref="A21:F21"/>
    <mergeCell ref="A40:F40"/>
    <mergeCell ref="B41:C41"/>
    <mergeCell ref="D41:F41"/>
    <mergeCell ref="B42:C42"/>
    <mergeCell ref="D42:F42"/>
    <mergeCell ref="B43:C43"/>
    <mergeCell ref="D43:F43"/>
    <mergeCell ref="B44:C44"/>
    <mergeCell ref="D44:F44"/>
    <mergeCell ref="B45:C45"/>
    <mergeCell ref="D45:F45"/>
    <mergeCell ref="B46:C46"/>
    <mergeCell ref="D46:F46"/>
    <mergeCell ref="A47:F47"/>
    <mergeCell ref="A48:F48"/>
    <mergeCell ref="A50:F50"/>
  </mergeCells>
  <conditionalFormatting sqref="E36">
    <cfRule type="cellIs" priority="2" operator="lessThanOrEqual" aboveAverage="0" equalAverage="0" bottom="0" percent="0" rank="0" text="" dxfId="0">
      <formula>-0.2</formula>
    </cfRule>
  </conditionalFormatting>
  <conditionalFormatting sqref="B38:C38">
    <cfRule type="expression" priority="3" aboveAverage="0" equalAverage="0" bottom="0" percent="0" rank="0" text="" dxfId="1">
      <formula>AND(ISNUMBER(B38),ABS(B38)&gt;0.01)</formula>
    </cfRule>
  </conditionalFormatting>
  <conditionalFormatting sqref="B42:C43">
    <cfRule type="expression" priority="4" aboveAverage="0" equalAverage="0" bottom="0" percent="0" rank="0" text="" dxfId="2">
      <formula>AND(ISNUMBER(B42),ABS(B42)&gt;0.01)</formula>
    </cfRule>
  </conditionalFormatting>
  <dataValidations count="1">
    <dataValidation allowBlank="false" errorStyle="stop" operator="greaterThanOrEqual" showDropDown="false" showErrorMessage="false" showInputMessage="false" sqref="B9:C18 B23:C35" type="decimal">
      <formula1>0</formula1>
      <formula2>0</formula2>
    </dataValidation>
  </dataValidations>
  <printOptions headings="false" gridLines="false" gridLinesSet="true" horizontalCentered="false" verticalCentered="false"/>
  <pageMargins left="0.3" right="0.3" top="0.4" bottom="0.4"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B5" activeCellId="0" sqref="B5"/>
    </sheetView>
  </sheetViews>
  <sheetFormatPr defaultColWidth="8.71484375" defaultRowHeight="12.75" customHeight="false" zeroHeight="false" outlineLevelRow="0" outlineLevelCol="0"/>
  <cols>
    <col collapsed="false" customWidth="true" hidden="false" outlineLevel="0" max="1" min="1" style="1" width="8"/>
    <col collapsed="false" customWidth="true" hidden="false" outlineLevel="0" max="2" min="2" style="1" width="23"/>
    <col collapsed="false" customWidth="true" hidden="false" outlineLevel="0" max="3" min="3" style="1" width="24"/>
    <col collapsed="false" customWidth="true" hidden="false" outlineLevel="0" max="4" min="4" style="1" width="13"/>
    <col collapsed="false" customWidth="true" hidden="false" outlineLevel="0" max="5" min="5" style="1" width="16"/>
    <col collapsed="false" customWidth="true" hidden="false" outlineLevel="0" max="6" min="6" style="1" width="12"/>
    <col collapsed="false" customWidth="true" hidden="false" outlineLevel="0" max="7" min="7" style="1" width="30"/>
    <col collapsed="false" customWidth="true" hidden="false" outlineLevel="0" max="8" min="8" style="1" width="14"/>
    <col collapsed="false" customWidth="true" hidden="false" outlineLevel="0" max="9" min="9" style="1" width="13"/>
    <col collapsed="false" customWidth="true" hidden="false" outlineLevel="0" max="10" min="10" style="1" width="12"/>
    <col collapsed="false" customWidth="true" hidden="false" outlineLevel="0" max="11" min="11" style="1" width="13"/>
    <col collapsed="false" customWidth="true" hidden="false" outlineLevel="0" max="13" min="12" style="1" width="23"/>
    <col collapsed="false" customWidth="true" hidden="false" outlineLevel="0" max="15" min="14" style="1" width="24"/>
    <col collapsed="false" customWidth="true" hidden="false" outlineLevel="0" max="16" min="16" style="1" width="14"/>
    <col collapsed="false" customWidth="true" hidden="false" outlineLevel="0" max="17" min="17" style="1" width="13"/>
    <col collapsed="false" customWidth="true" hidden="false" outlineLevel="0" max="18" min="18" style="1" width="14"/>
    <col collapsed="false" customWidth="true" hidden="false" outlineLevel="0" max="21" min="19" style="1" width="17"/>
    <col collapsed="false" customWidth="true" hidden="false" outlineLevel="0" max="22" min="22" style="1" width="14"/>
    <col collapsed="false" customWidth="true" hidden="false" outlineLevel="0" max="23" min="23" style="1" width="12"/>
    <col collapsed="false" customWidth="true" hidden="false" outlineLevel="0" max="24" min="24" style="1" width="17"/>
    <col collapsed="false" customWidth="true" hidden="false" outlineLevel="0" max="25" min="25" style="1" width="28"/>
    <col collapsed="false" customWidth="true" hidden="false" outlineLevel="0" max="26" min="26" style="1" width="23"/>
    <col collapsed="false" customWidth="true" hidden="false" outlineLevel="0" max="27" min="27" style="1" width="24"/>
    <col collapsed="false" customWidth="true" hidden="false" outlineLevel="0" max="28" min="28" style="1" width="25"/>
    <col collapsed="false" customWidth="true" hidden="false" outlineLevel="0" max="29" min="29" style="1" width="23"/>
    <col collapsed="false" customWidth="true" hidden="false" outlineLevel="0" max="30" min="30" style="1" width="24"/>
    <col collapsed="false" customWidth="true" hidden="false" outlineLevel="0" max="31" min="31" style="1" width="16"/>
  </cols>
  <sheetData>
    <row r="1" customFormat="false" ht="22.5" hidden="false" customHeight="true" outlineLevel="0" collapsed="false">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9"/>
    </row>
    <row r="2" customFormat="false" ht="30" hidden="false" customHeight="true" outlineLevel="0" collapsed="false">
      <c r="A2" s="40" t="s">
        <v>78</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row>
    <row r="3" customFormat="false" ht="21.75" hidden="false" customHeight="true" outlineLevel="0" collapsed="false">
      <c r="A3" s="41" t="s">
        <v>79</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row>
    <row r="4" customFormat="false" ht="6.75" hidden="false" customHeight="true" outlineLevel="0" collapsed="false">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9"/>
    </row>
    <row r="5" customFormat="false" ht="48" hidden="false" customHeight="true" outlineLevel="0" collapsed="false">
      <c r="A5" s="42" t="s">
        <v>80</v>
      </c>
      <c r="B5" s="42" t="s">
        <v>81</v>
      </c>
      <c r="C5" s="42" t="s">
        <v>82</v>
      </c>
      <c r="D5" s="42" t="s">
        <v>83</v>
      </c>
      <c r="E5" s="42" t="s">
        <v>84</v>
      </c>
      <c r="F5" s="42" t="s">
        <v>85</v>
      </c>
      <c r="G5" s="42" t="s">
        <v>86</v>
      </c>
      <c r="H5" s="42" t="s">
        <v>87</v>
      </c>
      <c r="I5" s="42" t="s">
        <v>88</v>
      </c>
      <c r="J5" s="42" t="s">
        <v>89</v>
      </c>
      <c r="K5" s="42" t="s">
        <v>90</v>
      </c>
      <c r="L5" s="42" t="s">
        <v>91</v>
      </c>
      <c r="M5" s="42" t="s">
        <v>92</v>
      </c>
      <c r="N5" s="42" t="s">
        <v>93</v>
      </c>
      <c r="O5" s="42" t="s">
        <v>94</v>
      </c>
      <c r="P5" s="42" t="s">
        <v>95</v>
      </c>
      <c r="Q5" s="42" t="s">
        <v>96</v>
      </c>
      <c r="R5" s="42" t="s">
        <v>97</v>
      </c>
      <c r="S5" s="42" t="s">
        <v>98</v>
      </c>
      <c r="T5" s="42" t="s">
        <v>99</v>
      </c>
      <c r="U5" s="42" t="s">
        <v>100</v>
      </c>
      <c r="V5" s="42" t="s">
        <v>101</v>
      </c>
      <c r="W5" s="42" t="s">
        <v>102</v>
      </c>
      <c r="X5" s="42" t="s">
        <v>103</v>
      </c>
      <c r="Y5" s="42" t="s">
        <v>104</v>
      </c>
      <c r="Z5" s="42" t="s">
        <v>105</v>
      </c>
      <c r="AA5" s="42" t="s">
        <v>106</v>
      </c>
      <c r="AB5" s="42" t="s">
        <v>107</v>
      </c>
      <c r="AC5" s="42" t="s">
        <v>108</v>
      </c>
      <c r="AD5" s="42" t="s">
        <v>109</v>
      </c>
      <c r="AE5" s="42" t="s">
        <v>110</v>
      </c>
    </row>
    <row r="6" customFormat="false" ht="19.5" hidden="false" customHeight="true" outlineLevel="0" collapsed="false">
      <c r="A6" s="43" t="s">
        <v>111</v>
      </c>
      <c r="B6" s="44"/>
      <c r="C6" s="44"/>
      <c r="D6" s="45"/>
      <c r="E6" s="45"/>
      <c r="F6" s="46"/>
      <c r="G6" s="44"/>
      <c r="H6" s="47"/>
      <c r="I6" s="47"/>
      <c r="J6" s="44"/>
      <c r="K6" s="48"/>
      <c r="L6" s="49" t="str">
        <f aca="false">IF(OR(COUNTA(B6:K6,M6,O6:Q6,T6:V6,Y6,AE6)=0,LEN(H6&amp;"")=0,LEN(I6&amp;"")=0,LEN(J6&amp;"")=0,LEN(K6&amp;"")=0),"",ROUND((H6+I6-IF(J6="Sí",I6*IF(LEN(AE6&amp;"")=0,1,AE6),0))*K6,2))</f>
        <v/>
      </c>
      <c r="M6" s="47"/>
      <c r="N6" s="50" t="str">
        <f aca="false">IF(OR(COUNTA(B6:K6,M6,O6:Q6,T6:V6,Y6,AE6)=0,LEN(L6&amp;"")=0),"",IF(B6="Otros costes no subvencionables",0,IF(B6="Alojamiento y manutención",IF(LEN(W6&amp;"")=0,"",ROUND(MAX(0,MIN(L6-M6,W6*80)),2)),ROUND(L6-M6,2))))</f>
        <v/>
      </c>
      <c r="O6" s="47"/>
      <c r="P6" s="47"/>
      <c r="Q6" s="47"/>
      <c r="R6" s="49" t="str">
        <f aca="false">IF(COUNTA(B6:K6,M6,O6:Q6,T6:V6,Y6,AE6)=0,"",SUMIFS(Pagos!$D$6:$D$405,Pagos!$B$6:$B$405,A6))</f>
        <v/>
      </c>
      <c r="S6" s="51" t="str">
        <f aca="false">IF(OR(COUNTA(B6:K6,M6,O6:Q6,T6:V6,Y6,AE6)=0,COUNTIFS(Pagos!$B$6:$B$405,A6,Pagos!$C$6:$C$405,"&gt;0")=0),"",_xlfn.MAXIFS(Pagos!$C$6:$C$405,Pagos!$B$6:$B$405,A6))</f>
        <v/>
      </c>
      <c r="T6" s="52"/>
      <c r="U6" s="52"/>
      <c r="V6" s="44"/>
      <c r="W6" s="53" t="str">
        <f aca="false">IF(OR(COUNTA(B6:K6,M6,O6:Q6,T6:V6,Y6,AE6)=0,B6&lt;&gt;"Alojamiento y manutención",LEN(T6&amp;"")=0,LEN(U6&amp;"")=0),"",T6*U6)</f>
        <v/>
      </c>
      <c r="X6" s="49" t="str">
        <f aca="false">IF(OR(COUNTA(B6:K6,M6,O6:Q6,T6:V6,Y6,AE6)=0,B6&lt;&gt;"Asesoría y gestión",LEN(N6&amp;"")=0),"",IF(H6+I6-IF(J6="Sí",I6*IF(LEN(AE6&amp;"")=0,1,AE6),0)=0,0,ROUND(N6*H6/(H6+I6-IF(J6="Sí",I6*IF(LEN(AE6&amp;"")=0,1,AE6),0)),2)))</f>
        <v/>
      </c>
      <c r="Y6" s="44"/>
      <c r="Z6" s="54" t="str">
        <f aca="false">IF(COUNTA(B6:K6,M6,O6:Q6,T6:V6,Y6,AE6)=0,"",IF(OR(COUNTA(B6:K6,M6,O6:Q6,T6:V6,Y6,AE6)=0,LEN(B6&amp;"")=0,LEN(C6&amp;"")=0,LEN(D6&amp;"")=0,LEN(E6&amp;"")=0,LEN(F6&amp;"")=0,LEN(G6&amp;"")=0,LEN(H6&amp;"")=0,LEN(I6&amp;"")=0,LEN(J6&amp;"")=0,LEN(K6&amp;"")=0,LEN(O6&amp;"")=0,LEN(P6&amp;"")=0,LEN(Q6&amp;"")=0,LEN(V6&amp;"")=0,AND(B6="Alojamiento y manutención",OR(LEN(T6&amp;"")=0,LEN(U6&amp;"")=0))),"REVISAR: faltan datos","Completo"))</f>
        <v/>
      </c>
      <c r="AA6" s="55" t="str">
        <f aca="false">IF(COUNTA(B6:K6,M6,O6:Q6,T6:V6,Y6,AE6)=0,"",IF(OR(LEN(Datos!$B$20&amp;"")=0,LEN(F6&amp;"")=0),"REVISAR: falta período/fecha",IF(OR(F6&lt;Datos!$B$22,F6&gt;Datos!$B$21),"REVISAR: emisión fuera de período",IF(COUNTIFS(Pagos!$B$6:$B$405,A6,Pagos!$C$6:$C$405,"&gt;"&amp;Datos!$B$23)&gt;0,"REVISAR: pago fuera de plazo",IF(COUNTIFS(Pagos!$B$6:$B$405,A6,Pagos!$C$6:$C$405,"&gt;"&amp;Datos!$B$21)&gt;0,"REVISAR: arts. 14.3 / 15.4","Sin alerta de fechas")))))</f>
        <v/>
      </c>
      <c r="AB6" s="55" t="str">
        <f aca="false">IF(COUNTA(B6:K6,M6,O6:Q6,T6:V6,Y6,AE6)=0,"",IF(Z6&lt;&gt;"Completo","REVISAR: completar datos",IF(OR(H6&lt;0,I6&lt;0,K6&lt;=0,K6&gt;1,M6&lt;0,M6&gt;L6,O6&lt;0,P6&lt;0,Q6&lt;0,Q6&gt;H6+I6,N6&lt;0,O6&gt;N6,O6+P6&gt;L6+0.01,AND(J6&lt;&gt;"Sí",J6&lt;&gt;"No"),AND(LEN(AE6&amp;"")&lt;&gt;0,OR(AE6&lt;=0,AE6&gt;1,J6&lt;&gt;"Sí"))),"REVISAR: importes incoherentes",IF(ABS(R6-H6-I6)&gt;0.01,"REVISAR: pago incompleto/excesivo",IF(AND(B6="Alojamiento y manutención",OR(T6&lt;=0,U6&lt;=0,MOD(T6,1)&lt;&gt;0,MOD(U6,1)&lt;&gt;0)),"REVISAR: personas/días",IF(AND(Datos!$B$25="No recuperable",J6="Sí",I6&gt;0),"REVISAR: régimen IVA",IF(AND(Datos!$B$25="Totalmente recuperable",I6&gt;0,OR(J6&lt;&gt;"Sí",AND(LEN(AE6&amp;"")&lt;&gt;0,AE6&lt;&gt;1))),"REVISAR: régimen IVA",IF(AND(Datos!$B$25="Parcialmente recuperable",J6="Sí",I6&gt;0,LEN(AE6&amp;"")=0),"REVISAR: indicar % IVA", "Sin alerta de importes"))))))))</f>
        <v/>
      </c>
      <c r="AC6" s="55" t="str">
        <f aca="false">IF(COUNTA(B6:K6,M6,O6:Q6,T6:V6,Y6,AE6)=0,"",IF(OR(COUNTIFS($A$6:$A$205,A6)&gt;1,AND(LEN(D6&amp;"")&gt;0,LEN(E6&amp;"")&gt;0,COUNTIFS($D$6:$D$205,D6,$E$6:$E$205,E6)&gt;1)),"REVISAR: posible duplicado","Sin duplicado"))</f>
        <v/>
      </c>
      <c r="AD6" s="54" t="str">
        <f aca="false">IF(COUNTA(B6:K6,M6,O6:Q6,T6:V6,Y6,AE6)=0,"",IF(LEN(Datos!$B$17&amp;"")=0,"REVISAR: falta concesión",IF(AND(Q6&gt;0,COUNTIFS(Pagos!$B$6:$B$405,A6,Pagos!$E$6:$E$405,"Ingreso retenciones")=0),"REVISAR: acreditación IRPF",IF(LEN(Datos!$B$24&amp;"")=0,"REVISAR: seleccionar modalidad",IF(Datos!$B$24="Normal","Adjuntar factura y pagos","Conservar factura y pagos")))))</f>
        <v/>
      </c>
      <c r="AE6" s="56"/>
    </row>
    <row r="7" customFormat="false" ht="19.5" hidden="false" customHeight="true" outlineLevel="0" collapsed="false">
      <c r="A7" s="43" t="s">
        <v>112</v>
      </c>
      <c r="B7" s="44"/>
      <c r="C7" s="44"/>
      <c r="D7" s="45"/>
      <c r="E7" s="45"/>
      <c r="F7" s="46"/>
      <c r="G7" s="44"/>
      <c r="H7" s="47"/>
      <c r="I7" s="47"/>
      <c r="J7" s="44"/>
      <c r="K7" s="48"/>
      <c r="L7" s="49" t="str">
        <f aca="false">IF(OR(COUNTA(B7:K7,M7,O7:Q7,T7:V7,Y7,AE7)=0,LEN(H7&amp;"")=0,LEN(I7&amp;"")=0,LEN(J7&amp;"")=0,LEN(K7&amp;"")=0),"",ROUND((H7+I7-IF(J7="Sí",I7*IF(LEN(AE7&amp;"")=0,1,AE7),0))*K7,2))</f>
        <v/>
      </c>
      <c r="M7" s="47"/>
      <c r="N7" s="50" t="str">
        <f aca="false">IF(OR(COUNTA(B7:K7,M7,O7:Q7,T7:V7,Y7,AE7)=0,LEN(L7&amp;"")=0),"",IF(B7="Otros costes no subvencionables",0,IF(B7="Alojamiento y manutención",IF(LEN(W7&amp;"")=0,"",ROUND(MAX(0,MIN(L7-M7,W7*80)),2)),ROUND(L7-M7,2))))</f>
        <v/>
      </c>
      <c r="O7" s="47"/>
      <c r="P7" s="47"/>
      <c r="Q7" s="47"/>
      <c r="R7" s="49" t="str">
        <f aca="false">IF(COUNTA(B7:K7,M7,O7:Q7,T7:V7,Y7,AE7)=0,"",SUMIFS(Pagos!$D$6:$D$405,Pagos!$B$6:$B$405,A7))</f>
        <v/>
      </c>
      <c r="S7" s="51" t="str">
        <f aca="false">IF(OR(COUNTA(B7:K7,M7,O7:Q7,T7:V7,Y7,AE7)=0,COUNTIFS(Pagos!$B$6:$B$405,A7,Pagos!$C$6:$C$405,"&gt;0")=0),"",_xlfn.MAXIFS(Pagos!$C$6:$C$405,Pagos!$B$6:$B$405,A7))</f>
        <v/>
      </c>
      <c r="T7" s="52"/>
      <c r="U7" s="52"/>
      <c r="V7" s="44"/>
      <c r="W7" s="53" t="str">
        <f aca="false">IF(OR(COUNTA(B7:K7,M7,O7:Q7,T7:V7,Y7,AE7)=0,B7&lt;&gt;"Alojamiento y manutención",LEN(T7&amp;"")=0,LEN(U7&amp;"")=0),"",T7*U7)</f>
        <v/>
      </c>
      <c r="X7" s="49" t="str">
        <f aca="false">IF(OR(COUNTA(B7:K7,M7,O7:Q7,T7:V7,Y7,AE7)=0,B7&lt;&gt;"Asesoría y gestión",LEN(N7&amp;"")=0),"",IF(H7+I7-IF(J7="Sí",I7*IF(LEN(AE7&amp;"")=0,1,AE7),0)=0,0,ROUND(N7*H7/(H7+I7-IF(J7="Sí",I7*IF(LEN(AE7&amp;"")=0,1,AE7),0)),2)))</f>
        <v/>
      </c>
      <c r="Y7" s="44"/>
      <c r="Z7" s="54" t="str">
        <f aca="false">IF(COUNTA(B7:K7,M7,O7:Q7,T7:V7,Y7,AE7)=0,"",IF(OR(COUNTA(B7:K7,M7,O7:Q7,T7:V7,Y7,AE7)=0,LEN(B7&amp;"")=0,LEN(C7&amp;"")=0,LEN(D7&amp;"")=0,LEN(E7&amp;"")=0,LEN(F7&amp;"")=0,LEN(G7&amp;"")=0,LEN(H7&amp;"")=0,LEN(I7&amp;"")=0,LEN(J7&amp;"")=0,LEN(K7&amp;"")=0,LEN(O7&amp;"")=0,LEN(P7&amp;"")=0,LEN(Q7&amp;"")=0,LEN(V7&amp;"")=0,AND(B7="Alojamiento y manutención",OR(LEN(T7&amp;"")=0,LEN(U7&amp;"")=0))),"REVISAR: faltan datos","Completo"))</f>
        <v/>
      </c>
      <c r="AA7" s="55" t="str">
        <f aca="false">IF(COUNTA(B7:K7,M7,O7:Q7,T7:V7,Y7,AE7)=0,"",IF(OR(LEN(Datos!$B$20&amp;"")=0,LEN(F7&amp;"")=0),"REVISAR: falta período/fecha",IF(OR(F7&lt;Datos!$B$22,F7&gt;Datos!$B$21),"REVISAR: emisión fuera de período",IF(COUNTIFS(Pagos!$B$6:$B$405,A7,Pagos!$C$6:$C$405,"&gt;"&amp;Datos!$B$23)&gt;0,"REVISAR: pago fuera de plazo",IF(COUNTIFS(Pagos!$B$6:$B$405,A7,Pagos!$C$6:$C$405,"&gt;"&amp;Datos!$B$21)&gt;0,"REVISAR: arts. 14.3 / 15.4","Sin alerta de fechas")))))</f>
        <v/>
      </c>
      <c r="AB7" s="55" t="str">
        <f aca="false">IF(COUNTA(B7:K7,M7,O7:Q7,T7:V7,Y7,AE7)=0,"",IF(Z7&lt;&gt;"Completo","REVISAR: completar datos",IF(OR(H7&lt;0,I7&lt;0,K7&lt;=0,K7&gt;1,M7&lt;0,M7&gt;L7,O7&lt;0,P7&lt;0,Q7&lt;0,Q7&gt;H7+I7,N7&lt;0,O7&gt;N7,O7+P7&gt;L7+0.01,AND(J7&lt;&gt;"Sí",J7&lt;&gt;"No"),AND(LEN(AE7&amp;"")&lt;&gt;0,OR(AE7&lt;=0,AE7&gt;1,J7&lt;&gt;"Sí"))),"REVISAR: importes incoherentes",IF(ABS(R7-H7-I7)&gt;0.01,"REVISAR: pago incompleto/excesivo",IF(AND(B7="Alojamiento y manutención",OR(T7&lt;=0,U7&lt;=0,MOD(T7,1)&lt;&gt;0,MOD(U7,1)&lt;&gt;0)),"REVISAR: personas/días",IF(AND(Datos!$B$25="No recuperable",J7="Sí",I7&gt;0),"REVISAR: régimen IVA",IF(AND(Datos!$B$25="Totalmente recuperable",I7&gt;0,OR(J7&lt;&gt;"Sí",AND(LEN(AE7&amp;"")&lt;&gt;0,AE7&lt;&gt;1))),"REVISAR: régimen IVA",IF(AND(Datos!$B$25="Parcialmente recuperable",J7="Sí",I7&gt;0,LEN(AE7&amp;"")=0),"REVISAR: indicar % IVA", "Sin alerta de importes"))))))))</f>
        <v/>
      </c>
      <c r="AC7" s="55" t="str">
        <f aca="false">IF(COUNTA(B7:K7,M7,O7:Q7,T7:V7,Y7,AE7)=0,"",IF(OR(COUNTIFS($A$6:$A$205,A7)&gt;1,AND(LEN(D7&amp;"")&gt;0,LEN(E7&amp;"")&gt;0,COUNTIFS($D$6:$D$205,D7,$E$6:$E$205,E7)&gt;1)),"REVISAR: posible duplicado","Sin duplicado"))</f>
        <v/>
      </c>
      <c r="AD7" s="54" t="str">
        <f aca="false">IF(COUNTA(B7:K7,M7,O7:Q7,T7:V7,Y7,AE7)=0,"",IF(LEN(Datos!$B$17&amp;"")=0,"REVISAR: falta concesión",IF(AND(Q7&gt;0,COUNTIFS(Pagos!$B$6:$B$405,A7,Pagos!$E$6:$E$405,"Ingreso retenciones")=0),"REVISAR: acreditación IRPF",IF(LEN(Datos!$B$24&amp;"")=0,"REVISAR: seleccionar modalidad",IF(Datos!$B$24="Normal","Adjuntar factura y pagos","Conservar factura y pagos")))))</f>
        <v/>
      </c>
      <c r="AE7" s="56"/>
    </row>
    <row r="8" customFormat="false" ht="19.5" hidden="false" customHeight="true" outlineLevel="0" collapsed="false">
      <c r="A8" s="43" t="s">
        <v>113</v>
      </c>
      <c r="B8" s="44"/>
      <c r="C8" s="44"/>
      <c r="D8" s="45"/>
      <c r="E8" s="45"/>
      <c r="F8" s="46"/>
      <c r="G8" s="44"/>
      <c r="H8" s="47"/>
      <c r="I8" s="47"/>
      <c r="J8" s="44"/>
      <c r="K8" s="48"/>
      <c r="L8" s="49" t="str">
        <f aca="false">IF(OR(COUNTA(B8:K8,M8,O8:Q8,T8:V8,Y8,AE8)=0,LEN(H8&amp;"")=0,LEN(I8&amp;"")=0,LEN(J8&amp;"")=0,LEN(K8&amp;"")=0),"",ROUND((H8+I8-IF(J8="Sí",I8*IF(LEN(AE8&amp;"")=0,1,AE8),0))*K8,2))</f>
        <v/>
      </c>
      <c r="M8" s="47"/>
      <c r="N8" s="50" t="str">
        <f aca="false">IF(OR(COUNTA(B8:K8,M8,O8:Q8,T8:V8,Y8,AE8)=0,LEN(L8&amp;"")=0),"",IF(B8="Otros costes no subvencionables",0,IF(B8="Alojamiento y manutención",IF(LEN(W8&amp;"")=0,"",ROUND(MAX(0,MIN(L8-M8,W8*80)),2)),ROUND(L8-M8,2))))</f>
        <v/>
      </c>
      <c r="O8" s="47"/>
      <c r="P8" s="47"/>
      <c r="Q8" s="47"/>
      <c r="R8" s="49" t="str">
        <f aca="false">IF(COUNTA(B8:K8,M8,O8:Q8,T8:V8,Y8,AE8)=0,"",SUMIFS(Pagos!$D$6:$D$405,Pagos!$B$6:$B$405,A8))</f>
        <v/>
      </c>
      <c r="S8" s="51" t="str">
        <f aca="false">IF(OR(COUNTA(B8:K8,M8,O8:Q8,T8:V8,Y8,AE8)=0,COUNTIFS(Pagos!$B$6:$B$405,A8,Pagos!$C$6:$C$405,"&gt;0")=0),"",_xlfn.MAXIFS(Pagos!$C$6:$C$405,Pagos!$B$6:$B$405,A8))</f>
        <v/>
      </c>
      <c r="T8" s="52"/>
      <c r="U8" s="52"/>
      <c r="V8" s="44"/>
      <c r="W8" s="53" t="str">
        <f aca="false">IF(OR(COUNTA(B8:K8,M8,O8:Q8,T8:V8,Y8,AE8)=0,B8&lt;&gt;"Alojamiento y manutención",LEN(T8&amp;"")=0,LEN(U8&amp;"")=0),"",T8*U8)</f>
        <v/>
      </c>
      <c r="X8" s="49" t="str">
        <f aca="false">IF(OR(COUNTA(B8:K8,M8,O8:Q8,T8:V8,Y8,AE8)=0,B8&lt;&gt;"Asesoría y gestión",LEN(N8&amp;"")=0),"",IF(H8+I8-IF(J8="Sí",I8*IF(LEN(AE8&amp;"")=0,1,AE8),0)=0,0,ROUND(N8*H8/(H8+I8-IF(J8="Sí",I8*IF(LEN(AE8&amp;"")=0,1,AE8),0)),2)))</f>
        <v/>
      </c>
      <c r="Y8" s="44"/>
      <c r="Z8" s="54" t="str">
        <f aca="false">IF(COUNTA(B8:K8,M8,O8:Q8,T8:V8,Y8,AE8)=0,"",IF(OR(COUNTA(B8:K8,M8,O8:Q8,T8:V8,Y8,AE8)=0,LEN(B8&amp;"")=0,LEN(C8&amp;"")=0,LEN(D8&amp;"")=0,LEN(E8&amp;"")=0,LEN(F8&amp;"")=0,LEN(G8&amp;"")=0,LEN(H8&amp;"")=0,LEN(I8&amp;"")=0,LEN(J8&amp;"")=0,LEN(K8&amp;"")=0,LEN(O8&amp;"")=0,LEN(P8&amp;"")=0,LEN(Q8&amp;"")=0,LEN(V8&amp;"")=0,AND(B8="Alojamiento y manutención",OR(LEN(T8&amp;"")=0,LEN(U8&amp;"")=0))),"REVISAR: faltan datos","Completo"))</f>
        <v/>
      </c>
      <c r="AA8" s="55" t="str">
        <f aca="false">IF(COUNTA(B8:K8,M8,O8:Q8,T8:V8,Y8,AE8)=0,"",IF(OR(LEN(Datos!$B$20&amp;"")=0,LEN(F8&amp;"")=0),"REVISAR: falta período/fecha",IF(OR(F8&lt;Datos!$B$22,F8&gt;Datos!$B$21),"REVISAR: emisión fuera de período",IF(COUNTIFS(Pagos!$B$6:$B$405,A8,Pagos!$C$6:$C$405,"&gt;"&amp;Datos!$B$23)&gt;0,"REVISAR: pago fuera de plazo",IF(COUNTIFS(Pagos!$B$6:$B$405,A8,Pagos!$C$6:$C$405,"&gt;"&amp;Datos!$B$21)&gt;0,"REVISAR: arts. 14.3 / 15.4","Sin alerta de fechas")))))</f>
        <v/>
      </c>
      <c r="AB8" s="55" t="str">
        <f aca="false">IF(COUNTA(B8:K8,M8,O8:Q8,T8:V8,Y8,AE8)=0,"",IF(Z8&lt;&gt;"Completo","REVISAR: completar datos",IF(OR(H8&lt;0,I8&lt;0,K8&lt;=0,K8&gt;1,M8&lt;0,M8&gt;L8,O8&lt;0,P8&lt;0,Q8&lt;0,Q8&gt;H8+I8,N8&lt;0,O8&gt;N8,O8+P8&gt;L8+0.01,AND(J8&lt;&gt;"Sí",J8&lt;&gt;"No"),AND(LEN(AE8&amp;"")&lt;&gt;0,OR(AE8&lt;=0,AE8&gt;1,J8&lt;&gt;"Sí"))),"REVISAR: importes incoherentes",IF(ABS(R8-H8-I8)&gt;0.01,"REVISAR: pago incompleto/excesivo",IF(AND(B8="Alojamiento y manutención",OR(T8&lt;=0,U8&lt;=0,MOD(T8,1)&lt;&gt;0,MOD(U8,1)&lt;&gt;0)),"REVISAR: personas/días",IF(AND(Datos!$B$25="No recuperable",J8="Sí",I8&gt;0),"REVISAR: régimen IVA",IF(AND(Datos!$B$25="Totalmente recuperable",I8&gt;0,OR(J8&lt;&gt;"Sí",AND(LEN(AE8&amp;"")&lt;&gt;0,AE8&lt;&gt;1))),"REVISAR: régimen IVA",IF(AND(Datos!$B$25="Parcialmente recuperable",J8="Sí",I8&gt;0,LEN(AE8&amp;"")=0),"REVISAR: indicar % IVA", "Sin alerta de importes"))))))))</f>
        <v/>
      </c>
      <c r="AC8" s="55" t="str">
        <f aca="false">IF(COUNTA(B8:K8,M8,O8:Q8,T8:V8,Y8,AE8)=0,"",IF(OR(COUNTIFS($A$6:$A$205,A8)&gt;1,AND(LEN(D8&amp;"")&gt;0,LEN(E8&amp;"")&gt;0,COUNTIFS($D$6:$D$205,D8,$E$6:$E$205,E8)&gt;1)),"REVISAR: posible duplicado","Sin duplicado"))</f>
        <v/>
      </c>
      <c r="AD8" s="54" t="str">
        <f aca="false">IF(COUNTA(B8:K8,M8,O8:Q8,T8:V8,Y8,AE8)=0,"",IF(LEN(Datos!$B$17&amp;"")=0,"REVISAR: falta concesión",IF(AND(Q8&gt;0,COUNTIFS(Pagos!$B$6:$B$405,A8,Pagos!$E$6:$E$405,"Ingreso retenciones")=0),"REVISAR: acreditación IRPF",IF(LEN(Datos!$B$24&amp;"")=0,"REVISAR: seleccionar modalidad",IF(Datos!$B$24="Normal","Adjuntar factura y pagos","Conservar factura y pagos")))))</f>
        <v/>
      </c>
      <c r="AE8" s="56"/>
    </row>
    <row r="9" customFormat="false" ht="19.5" hidden="false" customHeight="true" outlineLevel="0" collapsed="false">
      <c r="A9" s="43" t="s">
        <v>114</v>
      </c>
      <c r="B9" s="44"/>
      <c r="C9" s="44"/>
      <c r="D9" s="45"/>
      <c r="E9" s="45"/>
      <c r="F9" s="46"/>
      <c r="G9" s="44"/>
      <c r="H9" s="47"/>
      <c r="I9" s="47"/>
      <c r="J9" s="44"/>
      <c r="K9" s="48"/>
      <c r="L9" s="49" t="str">
        <f aca="false">IF(OR(COUNTA(B9:K9,M9,O9:Q9,T9:V9,Y9,AE9)=0,LEN(H9&amp;"")=0,LEN(I9&amp;"")=0,LEN(J9&amp;"")=0,LEN(K9&amp;"")=0),"",ROUND((H9+I9-IF(J9="Sí",I9*IF(LEN(AE9&amp;"")=0,1,AE9),0))*K9,2))</f>
        <v/>
      </c>
      <c r="M9" s="47"/>
      <c r="N9" s="50" t="str">
        <f aca="false">IF(OR(COUNTA(B9:K9,M9,O9:Q9,T9:V9,Y9,AE9)=0,LEN(L9&amp;"")=0),"",IF(B9="Otros costes no subvencionables",0,IF(B9="Alojamiento y manutención",IF(LEN(W9&amp;"")=0,"",ROUND(MAX(0,MIN(L9-M9,W9*80)),2)),ROUND(L9-M9,2))))</f>
        <v/>
      </c>
      <c r="O9" s="47"/>
      <c r="P9" s="47"/>
      <c r="Q9" s="47"/>
      <c r="R9" s="49" t="str">
        <f aca="false">IF(COUNTA(B9:K9,M9,O9:Q9,T9:V9,Y9,AE9)=0,"",SUMIFS(Pagos!$D$6:$D$405,Pagos!$B$6:$B$405,A9))</f>
        <v/>
      </c>
      <c r="S9" s="51" t="str">
        <f aca="false">IF(OR(COUNTA(B9:K9,M9,O9:Q9,T9:V9,Y9,AE9)=0,COUNTIFS(Pagos!$B$6:$B$405,A9,Pagos!$C$6:$C$405,"&gt;0")=0),"",_xlfn.MAXIFS(Pagos!$C$6:$C$405,Pagos!$B$6:$B$405,A9))</f>
        <v/>
      </c>
      <c r="T9" s="52"/>
      <c r="U9" s="52"/>
      <c r="V9" s="44"/>
      <c r="W9" s="53" t="str">
        <f aca="false">IF(OR(COUNTA(B9:K9,M9,O9:Q9,T9:V9,Y9,AE9)=0,B9&lt;&gt;"Alojamiento y manutención",LEN(T9&amp;"")=0,LEN(U9&amp;"")=0),"",T9*U9)</f>
        <v/>
      </c>
      <c r="X9" s="49" t="str">
        <f aca="false">IF(OR(COUNTA(B9:K9,M9,O9:Q9,T9:V9,Y9,AE9)=0,B9&lt;&gt;"Asesoría y gestión",LEN(N9&amp;"")=0),"",IF(H9+I9-IF(J9="Sí",I9*IF(LEN(AE9&amp;"")=0,1,AE9),0)=0,0,ROUND(N9*H9/(H9+I9-IF(J9="Sí",I9*IF(LEN(AE9&amp;"")=0,1,AE9),0)),2)))</f>
        <v/>
      </c>
      <c r="Y9" s="44"/>
      <c r="Z9" s="54" t="str">
        <f aca="false">IF(COUNTA(B9:K9,M9,O9:Q9,T9:V9,Y9,AE9)=0,"",IF(OR(COUNTA(B9:K9,M9,O9:Q9,T9:V9,Y9,AE9)=0,LEN(B9&amp;"")=0,LEN(C9&amp;"")=0,LEN(D9&amp;"")=0,LEN(E9&amp;"")=0,LEN(F9&amp;"")=0,LEN(G9&amp;"")=0,LEN(H9&amp;"")=0,LEN(I9&amp;"")=0,LEN(J9&amp;"")=0,LEN(K9&amp;"")=0,LEN(O9&amp;"")=0,LEN(P9&amp;"")=0,LEN(Q9&amp;"")=0,LEN(V9&amp;"")=0,AND(B9="Alojamiento y manutención",OR(LEN(T9&amp;"")=0,LEN(U9&amp;"")=0))),"REVISAR: faltan datos","Completo"))</f>
        <v/>
      </c>
      <c r="AA9" s="55" t="str">
        <f aca="false">IF(COUNTA(B9:K9,M9,O9:Q9,T9:V9,Y9,AE9)=0,"",IF(OR(LEN(Datos!$B$20&amp;"")=0,LEN(F9&amp;"")=0),"REVISAR: falta período/fecha",IF(OR(F9&lt;Datos!$B$22,F9&gt;Datos!$B$21),"REVISAR: emisión fuera de período",IF(COUNTIFS(Pagos!$B$6:$B$405,A9,Pagos!$C$6:$C$405,"&gt;"&amp;Datos!$B$23)&gt;0,"REVISAR: pago fuera de plazo",IF(COUNTIFS(Pagos!$B$6:$B$405,A9,Pagos!$C$6:$C$405,"&gt;"&amp;Datos!$B$21)&gt;0,"REVISAR: arts. 14.3 / 15.4","Sin alerta de fechas")))))</f>
        <v/>
      </c>
      <c r="AB9" s="55" t="str">
        <f aca="false">IF(COUNTA(B9:K9,M9,O9:Q9,T9:V9,Y9,AE9)=0,"",IF(Z9&lt;&gt;"Completo","REVISAR: completar datos",IF(OR(H9&lt;0,I9&lt;0,K9&lt;=0,K9&gt;1,M9&lt;0,M9&gt;L9,O9&lt;0,P9&lt;0,Q9&lt;0,Q9&gt;H9+I9,N9&lt;0,O9&gt;N9,O9+P9&gt;L9+0.01,AND(J9&lt;&gt;"Sí",J9&lt;&gt;"No"),AND(LEN(AE9&amp;"")&lt;&gt;0,OR(AE9&lt;=0,AE9&gt;1,J9&lt;&gt;"Sí"))),"REVISAR: importes incoherentes",IF(ABS(R9-H9-I9)&gt;0.01,"REVISAR: pago incompleto/excesivo",IF(AND(B9="Alojamiento y manutención",OR(T9&lt;=0,U9&lt;=0,MOD(T9,1)&lt;&gt;0,MOD(U9,1)&lt;&gt;0)),"REVISAR: personas/días",IF(AND(Datos!$B$25="No recuperable",J9="Sí",I9&gt;0),"REVISAR: régimen IVA",IF(AND(Datos!$B$25="Totalmente recuperable",I9&gt;0,OR(J9&lt;&gt;"Sí",AND(LEN(AE9&amp;"")&lt;&gt;0,AE9&lt;&gt;1))),"REVISAR: régimen IVA",IF(AND(Datos!$B$25="Parcialmente recuperable",J9="Sí",I9&gt;0,LEN(AE9&amp;"")=0),"REVISAR: indicar % IVA", "Sin alerta de importes"))))))))</f>
        <v/>
      </c>
      <c r="AC9" s="55" t="str">
        <f aca="false">IF(COUNTA(B9:K9,M9,O9:Q9,T9:V9,Y9,AE9)=0,"",IF(OR(COUNTIFS($A$6:$A$205,A9)&gt;1,AND(LEN(D9&amp;"")&gt;0,LEN(E9&amp;"")&gt;0,COUNTIFS($D$6:$D$205,D9,$E$6:$E$205,E9)&gt;1)),"REVISAR: posible duplicado","Sin duplicado"))</f>
        <v/>
      </c>
      <c r="AD9" s="54" t="str">
        <f aca="false">IF(COUNTA(B9:K9,M9,O9:Q9,T9:V9,Y9,AE9)=0,"",IF(LEN(Datos!$B$17&amp;"")=0,"REVISAR: falta concesión",IF(AND(Q9&gt;0,COUNTIFS(Pagos!$B$6:$B$405,A9,Pagos!$E$6:$E$405,"Ingreso retenciones")=0),"REVISAR: acreditación IRPF",IF(LEN(Datos!$B$24&amp;"")=0,"REVISAR: seleccionar modalidad",IF(Datos!$B$24="Normal","Adjuntar factura y pagos","Conservar factura y pagos")))))</f>
        <v/>
      </c>
      <c r="AE9" s="56"/>
    </row>
    <row r="10" customFormat="false" ht="19.5" hidden="false" customHeight="true" outlineLevel="0" collapsed="false">
      <c r="A10" s="43" t="s">
        <v>115</v>
      </c>
      <c r="B10" s="44"/>
      <c r="C10" s="44"/>
      <c r="D10" s="45"/>
      <c r="E10" s="45"/>
      <c r="F10" s="46"/>
      <c r="G10" s="44"/>
      <c r="H10" s="47"/>
      <c r="I10" s="47"/>
      <c r="J10" s="44"/>
      <c r="K10" s="48"/>
      <c r="L10" s="49" t="str">
        <f aca="false">IF(OR(COUNTA(B10:K10,M10,O10:Q10,T10:V10,Y10,AE10)=0,LEN(H10&amp;"")=0,LEN(I10&amp;"")=0,LEN(J10&amp;"")=0,LEN(K10&amp;"")=0),"",ROUND((H10+I10-IF(J10="Sí",I10*IF(LEN(AE10&amp;"")=0,1,AE10),0))*K10,2))</f>
        <v/>
      </c>
      <c r="M10" s="47"/>
      <c r="N10" s="50" t="str">
        <f aca="false">IF(OR(COUNTA(B10:K10,M10,O10:Q10,T10:V10,Y10,AE10)=0,LEN(L10&amp;"")=0),"",IF(B10="Otros costes no subvencionables",0,IF(B10="Alojamiento y manutención",IF(LEN(W10&amp;"")=0,"",ROUND(MAX(0,MIN(L10-M10,W10*80)),2)),ROUND(L10-M10,2))))</f>
        <v/>
      </c>
      <c r="O10" s="47"/>
      <c r="P10" s="47"/>
      <c r="Q10" s="47"/>
      <c r="R10" s="49" t="str">
        <f aca="false">IF(COUNTA(B10:K10,M10,O10:Q10,T10:V10,Y10,AE10)=0,"",SUMIFS(Pagos!$D$6:$D$405,Pagos!$B$6:$B$405,A10))</f>
        <v/>
      </c>
      <c r="S10" s="51" t="str">
        <f aca="false">IF(OR(COUNTA(B10:K10,M10,O10:Q10,T10:V10,Y10,AE10)=0,COUNTIFS(Pagos!$B$6:$B$405,A10,Pagos!$C$6:$C$405,"&gt;0")=0),"",_xlfn.MAXIFS(Pagos!$C$6:$C$405,Pagos!$B$6:$B$405,A10))</f>
        <v/>
      </c>
      <c r="T10" s="52"/>
      <c r="U10" s="52"/>
      <c r="V10" s="44"/>
      <c r="W10" s="53" t="str">
        <f aca="false">IF(OR(COUNTA(B10:K10,M10,O10:Q10,T10:V10,Y10,AE10)=0,B10&lt;&gt;"Alojamiento y manutención",LEN(T10&amp;"")=0,LEN(U10&amp;"")=0),"",T10*U10)</f>
        <v/>
      </c>
      <c r="X10" s="49" t="str">
        <f aca="false">IF(OR(COUNTA(B10:K10,M10,O10:Q10,T10:V10,Y10,AE10)=0,B10&lt;&gt;"Asesoría y gestión",LEN(N10&amp;"")=0),"",IF(H10+I10-IF(J10="Sí",I10*IF(LEN(AE10&amp;"")=0,1,AE10),0)=0,0,ROUND(N10*H10/(H10+I10-IF(J10="Sí",I10*IF(LEN(AE10&amp;"")=0,1,AE10),0)),2)))</f>
        <v/>
      </c>
      <c r="Y10" s="44"/>
      <c r="Z10" s="54" t="str">
        <f aca="false">IF(COUNTA(B10:K10,M10,O10:Q10,T10:V10,Y10,AE10)=0,"",IF(OR(COUNTA(B10:K10,M10,O10:Q10,T10:V10,Y10,AE10)=0,LEN(B10&amp;"")=0,LEN(C10&amp;"")=0,LEN(D10&amp;"")=0,LEN(E10&amp;"")=0,LEN(F10&amp;"")=0,LEN(G10&amp;"")=0,LEN(H10&amp;"")=0,LEN(I10&amp;"")=0,LEN(J10&amp;"")=0,LEN(K10&amp;"")=0,LEN(O10&amp;"")=0,LEN(P10&amp;"")=0,LEN(Q10&amp;"")=0,LEN(V10&amp;"")=0,AND(B10="Alojamiento y manutención",OR(LEN(T10&amp;"")=0,LEN(U10&amp;"")=0))),"REVISAR: faltan datos","Completo"))</f>
        <v/>
      </c>
      <c r="AA10" s="55" t="str">
        <f aca="false">IF(COUNTA(B10:K10,M10,O10:Q10,T10:V10,Y10,AE10)=0,"",IF(OR(LEN(Datos!$B$20&amp;"")=0,LEN(F10&amp;"")=0),"REVISAR: falta período/fecha",IF(OR(F10&lt;Datos!$B$22,F10&gt;Datos!$B$21),"REVISAR: emisión fuera de período",IF(COUNTIFS(Pagos!$B$6:$B$405,A10,Pagos!$C$6:$C$405,"&gt;"&amp;Datos!$B$23)&gt;0,"REVISAR: pago fuera de plazo",IF(COUNTIFS(Pagos!$B$6:$B$405,A10,Pagos!$C$6:$C$405,"&gt;"&amp;Datos!$B$21)&gt;0,"REVISAR: arts. 14.3 / 15.4","Sin alerta de fechas")))))</f>
        <v/>
      </c>
      <c r="AB10" s="55" t="str">
        <f aca="false">IF(COUNTA(B10:K10,M10,O10:Q10,T10:V10,Y10,AE10)=0,"",IF(Z10&lt;&gt;"Completo","REVISAR: completar datos",IF(OR(H10&lt;0,I10&lt;0,K10&lt;=0,K10&gt;1,M10&lt;0,M10&gt;L10,O10&lt;0,P10&lt;0,Q10&lt;0,Q10&gt;H10+I10,N10&lt;0,O10&gt;N10,O10+P10&gt;L10+0.01,AND(J10&lt;&gt;"Sí",J10&lt;&gt;"No"),AND(LEN(AE10&amp;"")&lt;&gt;0,OR(AE10&lt;=0,AE10&gt;1,J10&lt;&gt;"Sí"))),"REVISAR: importes incoherentes",IF(ABS(R10-H10-I10)&gt;0.01,"REVISAR: pago incompleto/excesivo",IF(AND(B10="Alojamiento y manutención",OR(T10&lt;=0,U10&lt;=0,MOD(T10,1)&lt;&gt;0,MOD(U10,1)&lt;&gt;0)),"REVISAR: personas/días",IF(AND(Datos!$B$25="No recuperable",J10="Sí",I10&gt;0),"REVISAR: régimen IVA",IF(AND(Datos!$B$25="Totalmente recuperable",I10&gt;0,OR(J10&lt;&gt;"Sí",AND(LEN(AE10&amp;"")&lt;&gt;0,AE10&lt;&gt;1))),"REVISAR: régimen IVA",IF(AND(Datos!$B$25="Parcialmente recuperable",J10="Sí",I10&gt;0,LEN(AE10&amp;"")=0),"REVISAR: indicar % IVA", "Sin alerta de importes"))))))))</f>
        <v/>
      </c>
      <c r="AC10" s="55" t="str">
        <f aca="false">IF(COUNTA(B10:K10,M10,O10:Q10,T10:V10,Y10,AE10)=0,"",IF(OR(COUNTIFS($A$6:$A$205,A10)&gt;1,AND(LEN(D10&amp;"")&gt;0,LEN(E10&amp;"")&gt;0,COUNTIFS($D$6:$D$205,D10,$E$6:$E$205,E10)&gt;1)),"REVISAR: posible duplicado","Sin duplicado"))</f>
        <v/>
      </c>
      <c r="AD10" s="54" t="str">
        <f aca="false">IF(COUNTA(B10:K10,M10,O10:Q10,T10:V10,Y10,AE10)=0,"",IF(LEN(Datos!$B$17&amp;"")=0,"REVISAR: falta concesión",IF(AND(Q10&gt;0,COUNTIFS(Pagos!$B$6:$B$405,A10,Pagos!$E$6:$E$405,"Ingreso retenciones")=0),"REVISAR: acreditación IRPF",IF(LEN(Datos!$B$24&amp;"")=0,"REVISAR: seleccionar modalidad",IF(Datos!$B$24="Normal","Adjuntar factura y pagos","Conservar factura y pagos")))))</f>
        <v/>
      </c>
      <c r="AE10" s="56"/>
    </row>
    <row r="11" customFormat="false" ht="19.5" hidden="false" customHeight="true" outlineLevel="0" collapsed="false">
      <c r="A11" s="43" t="s">
        <v>116</v>
      </c>
      <c r="B11" s="44"/>
      <c r="C11" s="44"/>
      <c r="D11" s="45"/>
      <c r="E11" s="45"/>
      <c r="F11" s="46"/>
      <c r="G11" s="44"/>
      <c r="H11" s="47"/>
      <c r="I11" s="47"/>
      <c r="J11" s="44"/>
      <c r="K11" s="48"/>
      <c r="L11" s="49" t="str">
        <f aca="false">IF(OR(COUNTA(B11:K11,M11,O11:Q11,T11:V11,Y11,AE11)=0,LEN(H11&amp;"")=0,LEN(I11&amp;"")=0,LEN(J11&amp;"")=0,LEN(K11&amp;"")=0),"",ROUND((H11+I11-IF(J11="Sí",I11*IF(LEN(AE11&amp;"")=0,1,AE11),0))*K11,2))</f>
        <v/>
      </c>
      <c r="M11" s="47"/>
      <c r="N11" s="50" t="str">
        <f aca="false">IF(OR(COUNTA(B11:K11,M11,O11:Q11,T11:V11,Y11,AE11)=0,LEN(L11&amp;"")=0),"",IF(B11="Otros costes no subvencionables",0,IF(B11="Alojamiento y manutención",IF(LEN(W11&amp;"")=0,"",ROUND(MAX(0,MIN(L11-M11,W11*80)),2)),ROUND(L11-M11,2))))</f>
        <v/>
      </c>
      <c r="O11" s="47"/>
      <c r="P11" s="47"/>
      <c r="Q11" s="47"/>
      <c r="R11" s="49" t="str">
        <f aca="false">IF(COUNTA(B11:K11,M11,O11:Q11,T11:V11,Y11,AE11)=0,"",SUMIFS(Pagos!$D$6:$D$405,Pagos!$B$6:$B$405,A11))</f>
        <v/>
      </c>
      <c r="S11" s="51" t="str">
        <f aca="false">IF(OR(COUNTA(B11:K11,M11,O11:Q11,T11:V11,Y11,AE11)=0,COUNTIFS(Pagos!$B$6:$B$405,A11,Pagos!$C$6:$C$405,"&gt;0")=0),"",_xlfn.MAXIFS(Pagos!$C$6:$C$405,Pagos!$B$6:$B$405,A11))</f>
        <v/>
      </c>
      <c r="T11" s="52"/>
      <c r="U11" s="52"/>
      <c r="V11" s="44"/>
      <c r="W11" s="53" t="str">
        <f aca="false">IF(OR(COUNTA(B11:K11,M11,O11:Q11,T11:V11,Y11,AE11)=0,B11&lt;&gt;"Alojamiento y manutención",LEN(T11&amp;"")=0,LEN(U11&amp;"")=0),"",T11*U11)</f>
        <v/>
      </c>
      <c r="X11" s="49" t="str">
        <f aca="false">IF(OR(COUNTA(B11:K11,M11,O11:Q11,T11:V11,Y11,AE11)=0,B11&lt;&gt;"Asesoría y gestión",LEN(N11&amp;"")=0),"",IF(H11+I11-IF(J11="Sí",I11*IF(LEN(AE11&amp;"")=0,1,AE11),0)=0,0,ROUND(N11*H11/(H11+I11-IF(J11="Sí",I11*IF(LEN(AE11&amp;"")=0,1,AE11),0)),2)))</f>
        <v/>
      </c>
      <c r="Y11" s="44"/>
      <c r="Z11" s="54" t="str">
        <f aca="false">IF(COUNTA(B11:K11,M11,O11:Q11,T11:V11,Y11,AE11)=0,"",IF(OR(COUNTA(B11:K11,M11,O11:Q11,T11:V11,Y11,AE11)=0,LEN(B11&amp;"")=0,LEN(C11&amp;"")=0,LEN(D11&amp;"")=0,LEN(E11&amp;"")=0,LEN(F11&amp;"")=0,LEN(G11&amp;"")=0,LEN(H11&amp;"")=0,LEN(I11&amp;"")=0,LEN(J11&amp;"")=0,LEN(K11&amp;"")=0,LEN(O11&amp;"")=0,LEN(P11&amp;"")=0,LEN(Q11&amp;"")=0,LEN(V11&amp;"")=0,AND(B11="Alojamiento y manutención",OR(LEN(T11&amp;"")=0,LEN(U11&amp;"")=0))),"REVISAR: faltan datos","Completo"))</f>
        <v/>
      </c>
      <c r="AA11" s="55" t="str">
        <f aca="false">IF(COUNTA(B11:K11,M11,O11:Q11,T11:V11,Y11,AE11)=0,"",IF(OR(LEN(Datos!$B$20&amp;"")=0,LEN(F11&amp;"")=0),"REVISAR: falta período/fecha",IF(OR(F11&lt;Datos!$B$22,F11&gt;Datos!$B$21),"REVISAR: emisión fuera de período",IF(COUNTIFS(Pagos!$B$6:$B$405,A11,Pagos!$C$6:$C$405,"&gt;"&amp;Datos!$B$23)&gt;0,"REVISAR: pago fuera de plazo",IF(COUNTIFS(Pagos!$B$6:$B$405,A11,Pagos!$C$6:$C$405,"&gt;"&amp;Datos!$B$21)&gt;0,"REVISAR: arts. 14.3 / 15.4","Sin alerta de fechas")))))</f>
        <v/>
      </c>
      <c r="AB11" s="55" t="str">
        <f aca="false">IF(COUNTA(B11:K11,M11,O11:Q11,T11:V11,Y11,AE11)=0,"",IF(Z11&lt;&gt;"Completo","REVISAR: completar datos",IF(OR(H11&lt;0,I11&lt;0,K11&lt;=0,K11&gt;1,M11&lt;0,M11&gt;L11,O11&lt;0,P11&lt;0,Q11&lt;0,Q11&gt;H11+I11,N11&lt;0,O11&gt;N11,O11+P11&gt;L11+0.01,AND(J11&lt;&gt;"Sí",J11&lt;&gt;"No"),AND(LEN(AE11&amp;"")&lt;&gt;0,OR(AE11&lt;=0,AE11&gt;1,J11&lt;&gt;"Sí"))),"REVISAR: importes incoherentes",IF(ABS(R11-H11-I11)&gt;0.01,"REVISAR: pago incompleto/excesivo",IF(AND(B11="Alojamiento y manutención",OR(T11&lt;=0,U11&lt;=0,MOD(T11,1)&lt;&gt;0,MOD(U11,1)&lt;&gt;0)),"REVISAR: personas/días",IF(AND(Datos!$B$25="No recuperable",J11="Sí",I11&gt;0),"REVISAR: régimen IVA",IF(AND(Datos!$B$25="Totalmente recuperable",I11&gt;0,OR(J11&lt;&gt;"Sí",AND(LEN(AE11&amp;"")&lt;&gt;0,AE11&lt;&gt;1))),"REVISAR: régimen IVA",IF(AND(Datos!$B$25="Parcialmente recuperable",J11="Sí",I11&gt;0,LEN(AE11&amp;"")=0),"REVISAR: indicar % IVA", "Sin alerta de importes"))))))))</f>
        <v/>
      </c>
      <c r="AC11" s="55" t="str">
        <f aca="false">IF(COUNTA(B11:K11,M11,O11:Q11,T11:V11,Y11,AE11)=0,"",IF(OR(COUNTIFS($A$6:$A$205,A11)&gt;1,AND(LEN(D11&amp;"")&gt;0,LEN(E11&amp;"")&gt;0,COUNTIFS($D$6:$D$205,D11,$E$6:$E$205,E11)&gt;1)),"REVISAR: posible duplicado","Sin duplicado"))</f>
        <v/>
      </c>
      <c r="AD11" s="54" t="str">
        <f aca="false">IF(COUNTA(B11:K11,M11,O11:Q11,T11:V11,Y11,AE11)=0,"",IF(LEN(Datos!$B$17&amp;"")=0,"REVISAR: falta concesión",IF(AND(Q11&gt;0,COUNTIFS(Pagos!$B$6:$B$405,A11,Pagos!$E$6:$E$405,"Ingreso retenciones")=0),"REVISAR: acreditación IRPF",IF(LEN(Datos!$B$24&amp;"")=0,"REVISAR: seleccionar modalidad",IF(Datos!$B$24="Normal","Adjuntar factura y pagos","Conservar factura y pagos")))))</f>
        <v/>
      </c>
      <c r="AE11" s="56"/>
    </row>
    <row r="12" customFormat="false" ht="19.5" hidden="false" customHeight="true" outlineLevel="0" collapsed="false">
      <c r="A12" s="43" t="s">
        <v>117</v>
      </c>
      <c r="B12" s="44"/>
      <c r="C12" s="44"/>
      <c r="D12" s="45"/>
      <c r="E12" s="45"/>
      <c r="F12" s="46"/>
      <c r="G12" s="44"/>
      <c r="H12" s="47"/>
      <c r="I12" s="47"/>
      <c r="J12" s="44"/>
      <c r="K12" s="48"/>
      <c r="L12" s="49" t="str">
        <f aca="false">IF(OR(COUNTA(B12:K12,M12,O12:Q12,T12:V12,Y12,AE12)=0,LEN(H12&amp;"")=0,LEN(I12&amp;"")=0,LEN(J12&amp;"")=0,LEN(K12&amp;"")=0),"",ROUND((H12+I12-IF(J12="Sí",I12*IF(LEN(AE12&amp;"")=0,1,AE12),0))*K12,2))</f>
        <v/>
      </c>
      <c r="M12" s="47"/>
      <c r="N12" s="50" t="str">
        <f aca="false">IF(OR(COUNTA(B12:K12,M12,O12:Q12,T12:V12,Y12,AE12)=0,LEN(L12&amp;"")=0),"",IF(B12="Otros costes no subvencionables",0,IF(B12="Alojamiento y manutención",IF(LEN(W12&amp;"")=0,"",ROUND(MAX(0,MIN(L12-M12,W12*80)),2)),ROUND(L12-M12,2))))</f>
        <v/>
      </c>
      <c r="O12" s="47"/>
      <c r="P12" s="47"/>
      <c r="Q12" s="47"/>
      <c r="R12" s="49" t="str">
        <f aca="false">IF(COUNTA(B12:K12,M12,O12:Q12,T12:V12,Y12,AE12)=0,"",SUMIFS(Pagos!$D$6:$D$405,Pagos!$B$6:$B$405,A12))</f>
        <v/>
      </c>
      <c r="S12" s="51" t="str">
        <f aca="false">IF(OR(COUNTA(B12:K12,M12,O12:Q12,T12:V12,Y12,AE12)=0,COUNTIFS(Pagos!$B$6:$B$405,A12,Pagos!$C$6:$C$405,"&gt;0")=0),"",_xlfn.MAXIFS(Pagos!$C$6:$C$405,Pagos!$B$6:$B$405,A12))</f>
        <v/>
      </c>
      <c r="T12" s="52"/>
      <c r="U12" s="52"/>
      <c r="V12" s="44"/>
      <c r="W12" s="53" t="str">
        <f aca="false">IF(OR(COUNTA(B12:K12,M12,O12:Q12,T12:V12,Y12,AE12)=0,B12&lt;&gt;"Alojamiento y manutención",LEN(T12&amp;"")=0,LEN(U12&amp;"")=0),"",T12*U12)</f>
        <v/>
      </c>
      <c r="X12" s="49" t="str">
        <f aca="false">IF(OR(COUNTA(B12:K12,M12,O12:Q12,T12:V12,Y12,AE12)=0,B12&lt;&gt;"Asesoría y gestión",LEN(N12&amp;"")=0),"",IF(H12+I12-IF(J12="Sí",I12*IF(LEN(AE12&amp;"")=0,1,AE12),0)=0,0,ROUND(N12*H12/(H12+I12-IF(J12="Sí",I12*IF(LEN(AE12&amp;"")=0,1,AE12),0)),2)))</f>
        <v/>
      </c>
      <c r="Y12" s="44"/>
      <c r="Z12" s="54" t="str">
        <f aca="false">IF(COUNTA(B12:K12,M12,O12:Q12,T12:V12,Y12,AE12)=0,"",IF(OR(COUNTA(B12:K12,M12,O12:Q12,T12:V12,Y12,AE12)=0,LEN(B12&amp;"")=0,LEN(C12&amp;"")=0,LEN(D12&amp;"")=0,LEN(E12&amp;"")=0,LEN(F12&amp;"")=0,LEN(G12&amp;"")=0,LEN(H12&amp;"")=0,LEN(I12&amp;"")=0,LEN(J12&amp;"")=0,LEN(K12&amp;"")=0,LEN(O12&amp;"")=0,LEN(P12&amp;"")=0,LEN(Q12&amp;"")=0,LEN(V12&amp;"")=0,AND(B12="Alojamiento y manutención",OR(LEN(T12&amp;"")=0,LEN(U12&amp;"")=0))),"REVISAR: faltan datos","Completo"))</f>
        <v/>
      </c>
      <c r="AA12" s="55" t="str">
        <f aca="false">IF(COUNTA(B12:K12,M12,O12:Q12,T12:V12,Y12,AE12)=0,"",IF(OR(LEN(Datos!$B$20&amp;"")=0,LEN(F12&amp;"")=0),"REVISAR: falta período/fecha",IF(OR(F12&lt;Datos!$B$22,F12&gt;Datos!$B$21),"REVISAR: emisión fuera de período",IF(COUNTIFS(Pagos!$B$6:$B$405,A12,Pagos!$C$6:$C$405,"&gt;"&amp;Datos!$B$23)&gt;0,"REVISAR: pago fuera de plazo",IF(COUNTIFS(Pagos!$B$6:$B$405,A12,Pagos!$C$6:$C$405,"&gt;"&amp;Datos!$B$21)&gt;0,"REVISAR: arts. 14.3 / 15.4","Sin alerta de fechas")))))</f>
        <v/>
      </c>
      <c r="AB12" s="55" t="str">
        <f aca="false">IF(COUNTA(B12:K12,M12,O12:Q12,T12:V12,Y12,AE12)=0,"",IF(Z12&lt;&gt;"Completo","REVISAR: completar datos",IF(OR(H12&lt;0,I12&lt;0,K12&lt;=0,K12&gt;1,M12&lt;0,M12&gt;L12,O12&lt;0,P12&lt;0,Q12&lt;0,Q12&gt;H12+I12,N12&lt;0,O12&gt;N12,O12+P12&gt;L12+0.01,AND(J12&lt;&gt;"Sí",J12&lt;&gt;"No"),AND(LEN(AE12&amp;"")&lt;&gt;0,OR(AE12&lt;=0,AE12&gt;1,J12&lt;&gt;"Sí"))),"REVISAR: importes incoherentes",IF(ABS(R12-H12-I12)&gt;0.01,"REVISAR: pago incompleto/excesivo",IF(AND(B12="Alojamiento y manutención",OR(T12&lt;=0,U12&lt;=0,MOD(T12,1)&lt;&gt;0,MOD(U12,1)&lt;&gt;0)),"REVISAR: personas/días",IF(AND(Datos!$B$25="No recuperable",J12="Sí",I12&gt;0),"REVISAR: régimen IVA",IF(AND(Datos!$B$25="Totalmente recuperable",I12&gt;0,OR(J12&lt;&gt;"Sí",AND(LEN(AE12&amp;"")&lt;&gt;0,AE12&lt;&gt;1))),"REVISAR: régimen IVA",IF(AND(Datos!$B$25="Parcialmente recuperable",J12="Sí",I12&gt;0,LEN(AE12&amp;"")=0),"REVISAR: indicar % IVA", "Sin alerta de importes"))))))))</f>
        <v/>
      </c>
      <c r="AC12" s="55" t="str">
        <f aca="false">IF(COUNTA(B12:K12,M12,O12:Q12,T12:V12,Y12,AE12)=0,"",IF(OR(COUNTIFS($A$6:$A$205,A12)&gt;1,AND(LEN(D12&amp;"")&gt;0,LEN(E12&amp;"")&gt;0,COUNTIFS($D$6:$D$205,D12,$E$6:$E$205,E12)&gt;1)),"REVISAR: posible duplicado","Sin duplicado"))</f>
        <v/>
      </c>
      <c r="AD12" s="54" t="str">
        <f aca="false">IF(COUNTA(B12:K12,M12,O12:Q12,T12:V12,Y12,AE12)=0,"",IF(LEN(Datos!$B$17&amp;"")=0,"REVISAR: falta concesión",IF(AND(Q12&gt;0,COUNTIFS(Pagos!$B$6:$B$405,A12,Pagos!$E$6:$E$405,"Ingreso retenciones")=0),"REVISAR: acreditación IRPF",IF(LEN(Datos!$B$24&amp;"")=0,"REVISAR: seleccionar modalidad",IF(Datos!$B$24="Normal","Adjuntar factura y pagos","Conservar factura y pagos")))))</f>
        <v/>
      </c>
      <c r="AE12" s="56"/>
    </row>
    <row r="13" customFormat="false" ht="19.5" hidden="false" customHeight="true" outlineLevel="0" collapsed="false">
      <c r="A13" s="43" t="s">
        <v>118</v>
      </c>
      <c r="B13" s="44"/>
      <c r="C13" s="44"/>
      <c r="D13" s="45"/>
      <c r="E13" s="45"/>
      <c r="F13" s="46"/>
      <c r="G13" s="44"/>
      <c r="H13" s="47"/>
      <c r="I13" s="47"/>
      <c r="J13" s="44"/>
      <c r="K13" s="48"/>
      <c r="L13" s="49" t="str">
        <f aca="false">IF(OR(COUNTA(B13:K13,M13,O13:Q13,T13:V13,Y13,AE13)=0,LEN(H13&amp;"")=0,LEN(I13&amp;"")=0,LEN(J13&amp;"")=0,LEN(K13&amp;"")=0),"",ROUND((H13+I13-IF(J13="Sí",I13*IF(LEN(AE13&amp;"")=0,1,AE13),0))*K13,2))</f>
        <v/>
      </c>
      <c r="M13" s="47"/>
      <c r="N13" s="50" t="str">
        <f aca="false">IF(OR(COUNTA(B13:K13,M13,O13:Q13,T13:V13,Y13,AE13)=0,LEN(L13&amp;"")=0),"",IF(B13="Otros costes no subvencionables",0,IF(B13="Alojamiento y manutención",IF(LEN(W13&amp;"")=0,"",ROUND(MAX(0,MIN(L13-M13,W13*80)),2)),ROUND(L13-M13,2))))</f>
        <v/>
      </c>
      <c r="O13" s="47"/>
      <c r="P13" s="47"/>
      <c r="Q13" s="47"/>
      <c r="R13" s="49" t="str">
        <f aca="false">IF(COUNTA(B13:K13,M13,O13:Q13,T13:V13,Y13,AE13)=0,"",SUMIFS(Pagos!$D$6:$D$405,Pagos!$B$6:$B$405,A13))</f>
        <v/>
      </c>
      <c r="S13" s="51" t="str">
        <f aca="false">IF(OR(COUNTA(B13:K13,M13,O13:Q13,T13:V13,Y13,AE13)=0,COUNTIFS(Pagos!$B$6:$B$405,A13,Pagos!$C$6:$C$405,"&gt;0")=0),"",_xlfn.MAXIFS(Pagos!$C$6:$C$405,Pagos!$B$6:$B$405,A13))</f>
        <v/>
      </c>
      <c r="T13" s="52"/>
      <c r="U13" s="52"/>
      <c r="V13" s="44"/>
      <c r="W13" s="53" t="str">
        <f aca="false">IF(OR(COUNTA(B13:K13,M13,O13:Q13,T13:V13,Y13,AE13)=0,B13&lt;&gt;"Alojamiento y manutención",LEN(T13&amp;"")=0,LEN(U13&amp;"")=0),"",T13*U13)</f>
        <v/>
      </c>
      <c r="X13" s="49" t="str">
        <f aca="false">IF(OR(COUNTA(B13:K13,M13,O13:Q13,T13:V13,Y13,AE13)=0,B13&lt;&gt;"Asesoría y gestión",LEN(N13&amp;"")=0),"",IF(H13+I13-IF(J13="Sí",I13*IF(LEN(AE13&amp;"")=0,1,AE13),0)=0,0,ROUND(N13*H13/(H13+I13-IF(J13="Sí",I13*IF(LEN(AE13&amp;"")=0,1,AE13),0)),2)))</f>
        <v/>
      </c>
      <c r="Y13" s="44"/>
      <c r="Z13" s="54" t="str">
        <f aca="false">IF(COUNTA(B13:K13,M13,O13:Q13,T13:V13,Y13,AE13)=0,"",IF(OR(COUNTA(B13:K13,M13,O13:Q13,T13:V13,Y13,AE13)=0,LEN(B13&amp;"")=0,LEN(C13&amp;"")=0,LEN(D13&amp;"")=0,LEN(E13&amp;"")=0,LEN(F13&amp;"")=0,LEN(G13&amp;"")=0,LEN(H13&amp;"")=0,LEN(I13&amp;"")=0,LEN(J13&amp;"")=0,LEN(K13&amp;"")=0,LEN(O13&amp;"")=0,LEN(P13&amp;"")=0,LEN(Q13&amp;"")=0,LEN(V13&amp;"")=0,AND(B13="Alojamiento y manutención",OR(LEN(T13&amp;"")=0,LEN(U13&amp;"")=0))),"REVISAR: faltan datos","Completo"))</f>
        <v/>
      </c>
      <c r="AA13" s="55" t="str">
        <f aca="false">IF(COUNTA(B13:K13,M13,O13:Q13,T13:V13,Y13,AE13)=0,"",IF(OR(LEN(Datos!$B$20&amp;"")=0,LEN(F13&amp;"")=0),"REVISAR: falta período/fecha",IF(OR(F13&lt;Datos!$B$22,F13&gt;Datos!$B$21),"REVISAR: emisión fuera de período",IF(COUNTIFS(Pagos!$B$6:$B$405,A13,Pagos!$C$6:$C$405,"&gt;"&amp;Datos!$B$23)&gt;0,"REVISAR: pago fuera de plazo",IF(COUNTIFS(Pagos!$B$6:$B$405,A13,Pagos!$C$6:$C$405,"&gt;"&amp;Datos!$B$21)&gt;0,"REVISAR: arts. 14.3 / 15.4","Sin alerta de fechas")))))</f>
        <v/>
      </c>
      <c r="AB13" s="55" t="str">
        <f aca="false">IF(COUNTA(B13:K13,M13,O13:Q13,T13:V13,Y13,AE13)=0,"",IF(Z13&lt;&gt;"Completo","REVISAR: completar datos",IF(OR(H13&lt;0,I13&lt;0,K13&lt;=0,K13&gt;1,M13&lt;0,M13&gt;L13,O13&lt;0,P13&lt;0,Q13&lt;0,Q13&gt;H13+I13,N13&lt;0,O13&gt;N13,O13+P13&gt;L13+0.01,AND(J13&lt;&gt;"Sí",J13&lt;&gt;"No"),AND(LEN(AE13&amp;"")&lt;&gt;0,OR(AE13&lt;=0,AE13&gt;1,J13&lt;&gt;"Sí"))),"REVISAR: importes incoherentes",IF(ABS(R13-H13-I13)&gt;0.01,"REVISAR: pago incompleto/excesivo",IF(AND(B13="Alojamiento y manutención",OR(T13&lt;=0,U13&lt;=0,MOD(T13,1)&lt;&gt;0,MOD(U13,1)&lt;&gt;0)),"REVISAR: personas/días",IF(AND(Datos!$B$25="No recuperable",J13="Sí",I13&gt;0),"REVISAR: régimen IVA",IF(AND(Datos!$B$25="Totalmente recuperable",I13&gt;0,OR(J13&lt;&gt;"Sí",AND(LEN(AE13&amp;"")&lt;&gt;0,AE13&lt;&gt;1))),"REVISAR: régimen IVA",IF(AND(Datos!$B$25="Parcialmente recuperable",J13="Sí",I13&gt;0,LEN(AE13&amp;"")=0),"REVISAR: indicar % IVA", "Sin alerta de importes"))))))))</f>
        <v/>
      </c>
      <c r="AC13" s="55" t="str">
        <f aca="false">IF(COUNTA(B13:K13,M13,O13:Q13,T13:V13,Y13,AE13)=0,"",IF(OR(COUNTIFS($A$6:$A$205,A13)&gt;1,AND(LEN(D13&amp;"")&gt;0,LEN(E13&amp;"")&gt;0,COUNTIFS($D$6:$D$205,D13,$E$6:$E$205,E13)&gt;1)),"REVISAR: posible duplicado","Sin duplicado"))</f>
        <v/>
      </c>
      <c r="AD13" s="54" t="str">
        <f aca="false">IF(COUNTA(B13:K13,M13,O13:Q13,T13:V13,Y13,AE13)=0,"",IF(LEN(Datos!$B$17&amp;"")=0,"REVISAR: falta concesión",IF(AND(Q13&gt;0,COUNTIFS(Pagos!$B$6:$B$405,A13,Pagos!$E$6:$E$405,"Ingreso retenciones")=0),"REVISAR: acreditación IRPF",IF(LEN(Datos!$B$24&amp;"")=0,"REVISAR: seleccionar modalidad",IF(Datos!$B$24="Normal","Adjuntar factura y pagos","Conservar factura y pagos")))))</f>
        <v/>
      </c>
      <c r="AE13" s="56"/>
    </row>
    <row r="14" customFormat="false" ht="19.5" hidden="false" customHeight="true" outlineLevel="0" collapsed="false">
      <c r="A14" s="43" t="s">
        <v>119</v>
      </c>
      <c r="B14" s="44"/>
      <c r="C14" s="44"/>
      <c r="D14" s="45"/>
      <c r="E14" s="45"/>
      <c r="F14" s="46"/>
      <c r="G14" s="44"/>
      <c r="H14" s="47"/>
      <c r="I14" s="47"/>
      <c r="J14" s="44"/>
      <c r="K14" s="48"/>
      <c r="L14" s="49" t="str">
        <f aca="false">IF(OR(COUNTA(B14:K14,M14,O14:Q14,T14:V14,Y14,AE14)=0,LEN(H14&amp;"")=0,LEN(I14&amp;"")=0,LEN(J14&amp;"")=0,LEN(K14&amp;"")=0),"",ROUND((H14+I14-IF(J14="Sí",I14*IF(LEN(AE14&amp;"")=0,1,AE14),0))*K14,2))</f>
        <v/>
      </c>
      <c r="M14" s="47"/>
      <c r="N14" s="50" t="str">
        <f aca="false">IF(OR(COUNTA(B14:K14,M14,O14:Q14,T14:V14,Y14,AE14)=0,LEN(L14&amp;"")=0),"",IF(B14="Otros costes no subvencionables",0,IF(B14="Alojamiento y manutención",IF(LEN(W14&amp;"")=0,"",ROUND(MAX(0,MIN(L14-M14,W14*80)),2)),ROUND(L14-M14,2))))</f>
        <v/>
      </c>
      <c r="O14" s="47"/>
      <c r="P14" s="47"/>
      <c r="Q14" s="47"/>
      <c r="R14" s="49" t="str">
        <f aca="false">IF(COUNTA(B14:K14,M14,O14:Q14,T14:V14,Y14,AE14)=0,"",SUMIFS(Pagos!$D$6:$D$405,Pagos!$B$6:$B$405,A14))</f>
        <v/>
      </c>
      <c r="S14" s="51" t="str">
        <f aca="false">IF(OR(COUNTA(B14:K14,M14,O14:Q14,T14:V14,Y14,AE14)=0,COUNTIFS(Pagos!$B$6:$B$405,A14,Pagos!$C$6:$C$405,"&gt;0")=0),"",_xlfn.MAXIFS(Pagos!$C$6:$C$405,Pagos!$B$6:$B$405,A14))</f>
        <v/>
      </c>
      <c r="T14" s="52"/>
      <c r="U14" s="52"/>
      <c r="V14" s="44"/>
      <c r="W14" s="53" t="str">
        <f aca="false">IF(OR(COUNTA(B14:K14,M14,O14:Q14,T14:V14,Y14,AE14)=0,B14&lt;&gt;"Alojamiento y manutención",LEN(T14&amp;"")=0,LEN(U14&amp;"")=0),"",T14*U14)</f>
        <v/>
      </c>
      <c r="X14" s="49" t="str">
        <f aca="false">IF(OR(COUNTA(B14:K14,M14,O14:Q14,T14:V14,Y14,AE14)=0,B14&lt;&gt;"Asesoría y gestión",LEN(N14&amp;"")=0),"",IF(H14+I14-IF(J14="Sí",I14*IF(LEN(AE14&amp;"")=0,1,AE14),0)=0,0,ROUND(N14*H14/(H14+I14-IF(J14="Sí",I14*IF(LEN(AE14&amp;"")=0,1,AE14),0)),2)))</f>
        <v/>
      </c>
      <c r="Y14" s="44"/>
      <c r="Z14" s="54" t="str">
        <f aca="false">IF(COUNTA(B14:K14,M14,O14:Q14,T14:V14,Y14,AE14)=0,"",IF(OR(COUNTA(B14:K14,M14,O14:Q14,T14:V14,Y14,AE14)=0,LEN(B14&amp;"")=0,LEN(C14&amp;"")=0,LEN(D14&amp;"")=0,LEN(E14&amp;"")=0,LEN(F14&amp;"")=0,LEN(G14&amp;"")=0,LEN(H14&amp;"")=0,LEN(I14&amp;"")=0,LEN(J14&amp;"")=0,LEN(K14&amp;"")=0,LEN(O14&amp;"")=0,LEN(P14&amp;"")=0,LEN(Q14&amp;"")=0,LEN(V14&amp;"")=0,AND(B14="Alojamiento y manutención",OR(LEN(T14&amp;"")=0,LEN(U14&amp;"")=0))),"REVISAR: faltan datos","Completo"))</f>
        <v/>
      </c>
      <c r="AA14" s="55" t="str">
        <f aca="false">IF(COUNTA(B14:K14,M14,O14:Q14,T14:V14,Y14,AE14)=0,"",IF(OR(LEN(Datos!$B$20&amp;"")=0,LEN(F14&amp;"")=0),"REVISAR: falta período/fecha",IF(OR(F14&lt;Datos!$B$22,F14&gt;Datos!$B$21),"REVISAR: emisión fuera de período",IF(COUNTIFS(Pagos!$B$6:$B$405,A14,Pagos!$C$6:$C$405,"&gt;"&amp;Datos!$B$23)&gt;0,"REVISAR: pago fuera de plazo",IF(COUNTIFS(Pagos!$B$6:$B$405,A14,Pagos!$C$6:$C$405,"&gt;"&amp;Datos!$B$21)&gt;0,"REVISAR: arts. 14.3 / 15.4","Sin alerta de fechas")))))</f>
        <v/>
      </c>
      <c r="AB14" s="55" t="str">
        <f aca="false">IF(COUNTA(B14:K14,M14,O14:Q14,T14:V14,Y14,AE14)=0,"",IF(Z14&lt;&gt;"Completo","REVISAR: completar datos",IF(OR(H14&lt;0,I14&lt;0,K14&lt;=0,K14&gt;1,M14&lt;0,M14&gt;L14,O14&lt;0,P14&lt;0,Q14&lt;0,Q14&gt;H14+I14,N14&lt;0,O14&gt;N14,O14+P14&gt;L14+0.01,AND(J14&lt;&gt;"Sí",J14&lt;&gt;"No"),AND(LEN(AE14&amp;"")&lt;&gt;0,OR(AE14&lt;=0,AE14&gt;1,J14&lt;&gt;"Sí"))),"REVISAR: importes incoherentes",IF(ABS(R14-H14-I14)&gt;0.01,"REVISAR: pago incompleto/excesivo",IF(AND(B14="Alojamiento y manutención",OR(T14&lt;=0,U14&lt;=0,MOD(T14,1)&lt;&gt;0,MOD(U14,1)&lt;&gt;0)),"REVISAR: personas/días",IF(AND(Datos!$B$25="No recuperable",J14="Sí",I14&gt;0),"REVISAR: régimen IVA",IF(AND(Datos!$B$25="Totalmente recuperable",I14&gt;0,OR(J14&lt;&gt;"Sí",AND(LEN(AE14&amp;"")&lt;&gt;0,AE14&lt;&gt;1))),"REVISAR: régimen IVA",IF(AND(Datos!$B$25="Parcialmente recuperable",J14="Sí",I14&gt;0,LEN(AE14&amp;"")=0),"REVISAR: indicar % IVA", "Sin alerta de importes"))))))))</f>
        <v/>
      </c>
      <c r="AC14" s="55" t="str">
        <f aca="false">IF(COUNTA(B14:K14,M14,O14:Q14,T14:V14,Y14,AE14)=0,"",IF(OR(COUNTIFS($A$6:$A$205,A14)&gt;1,AND(LEN(D14&amp;"")&gt;0,LEN(E14&amp;"")&gt;0,COUNTIFS($D$6:$D$205,D14,$E$6:$E$205,E14)&gt;1)),"REVISAR: posible duplicado","Sin duplicado"))</f>
        <v/>
      </c>
      <c r="AD14" s="54" t="str">
        <f aca="false">IF(COUNTA(B14:K14,M14,O14:Q14,T14:V14,Y14,AE14)=0,"",IF(LEN(Datos!$B$17&amp;"")=0,"REVISAR: falta concesión",IF(AND(Q14&gt;0,COUNTIFS(Pagos!$B$6:$B$405,A14,Pagos!$E$6:$E$405,"Ingreso retenciones")=0),"REVISAR: acreditación IRPF",IF(LEN(Datos!$B$24&amp;"")=0,"REVISAR: seleccionar modalidad",IF(Datos!$B$24="Normal","Adjuntar factura y pagos","Conservar factura y pagos")))))</f>
        <v/>
      </c>
      <c r="AE14" s="56"/>
    </row>
    <row r="15" customFormat="false" ht="19.5" hidden="false" customHeight="true" outlineLevel="0" collapsed="false">
      <c r="A15" s="43" t="s">
        <v>120</v>
      </c>
      <c r="B15" s="44"/>
      <c r="C15" s="44"/>
      <c r="D15" s="45"/>
      <c r="E15" s="45"/>
      <c r="F15" s="46"/>
      <c r="G15" s="44"/>
      <c r="H15" s="47"/>
      <c r="I15" s="47"/>
      <c r="J15" s="44"/>
      <c r="K15" s="48"/>
      <c r="L15" s="49" t="str">
        <f aca="false">IF(OR(COUNTA(B15:K15,M15,O15:Q15,T15:V15,Y15,AE15)=0,LEN(H15&amp;"")=0,LEN(I15&amp;"")=0,LEN(J15&amp;"")=0,LEN(K15&amp;"")=0),"",ROUND((H15+I15-IF(J15="Sí",I15*IF(LEN(AE15&amp;"")=0,1,AE15),0))*K15,2))</f>
        <v/>
      </c>
      <c r="M15" s="47"/>
      <c r="N15" s="50" t="str">
        <f aca="false">IF(OR(COUNTA(B15:K15,M15,O15:Q15,T15:V15,Y15,AE15)=0,LEN(L15&amp;"")=0),"",IF(B15="Otros costes no subvencionables",0,IF(B15="Alojamiento y manutención",IF(LEN(W15&amp;"")=0,"",ROUND(MAX(0,MIN(L15-M15,W15*80)),2)),ROUND(L15-M15,2))))</f>
        <v/>
      </c>
      <c r="O15" s="47"/>
      <c r="P15" s="47"/>
      <c r="Q15" s="47"/>
      <c r="R15" s="49" t="str">
        <f aca="false">IF(COUNTA(B15:K15,M15,O15:Q15,T15:V15,Y15,AE15)=0,"",SUMIFS(Pagos!$D$6:$D$405,Pagos!$B$6:$B$405,A15))</f>
        <v/>
      </c>
      <c r="S15" s="51" t="str">
        <f aca="false">IF(OR(COUNTA(B15:K15,M15,O15:Q15,T15:V15,Y15,AE15)=0,COUNTIFS(Pagos!$B$6:$B$405,A15,Pagos!$C$6:$C$405,"&gt;0")=0),"",_xlfn.MAXIFS(Pagos!$C$6:$C$405,Pagos!$B$6:$B$405,A15))</f>
        <v/>
      </c>
      <c r="T15" s="52"/>
      <c r="U15" s="52"/>
      <c r="V15" s="44"/>
      <c r="W15" s="53" t="str">
        <f aca="false">IF(OR(COUNTA(B15:K15,M15,O15:Q15,T15:V15,Y15,AE15)=0,B15&lt;&gt;"Alojamiento y manutención",LEN(T15&amp;"")=0,LEN(U15&amp;"")=0),"",T15*U15)</f>
        <v/>
      </c>
      <c r="X15" s="49" t="str">
        <f aca="false">IF(OR(COUNTA(B15:K15,M15,O15:Q15,T15:V15,Y15,AE15)=0,B15&lt;&gt;"Asesoría y gestión",LEN(N15&amp;"")=0),"",IF(H15+I15-IF(J15="Sí",I15*IF(LEN(AE15&amp;"")=0,1,AE15),0)=0,0,ROUND(N15*H15/(H15+I15-IF(J15="Sí",I15*IF(LEN(AE15&amp;"")=0,1,AE15),0)),2)))</f>
        <v/>
      </c>
      <c r="Y15" s="44"/>
      <c r="Z15" s="54" t="str">
        <f aca="false">IF(COUNTA(B15:K15,M15,O15:Q15,T15:V15,Y15,AE15)=0,"",IF(OR(COUNTA(B15:K15,M15,O15:Q15,T15:V15,Y15,AE15)=0,LEN(B15&amp;"")=0,LEN(C15&amp;"")=0,LEN(D15&amp;"")=0,LEN(E15&amp;"")=0,LEN(F15&amp;"")=0,LEN(G15&amp;"")=0,LEN(H15&amp;"")=0,LEN(I15&amp;"")=0,LEN(J15&amp;"")=0,LEN(K15&amp;"")=0,LEN(O15&amp;"")=0,LEN(P15&amp;"")=0,LEN(Q15&amp;"")=0,LEN(V15&amp;"")=0,AND(B15="Alojamiento y manutención",OR(LEN(T15&amp;"")=0,LEN(U15&amp;"")=0))),"REVISAR: faltan datos","Completo"))</f>
        <v/>
      </c>
      <c r="AA15" s="55" t="str">
        <f aca="false">IF(COUNTA(B15:K15,M15,O15:Q15,T15:V15,Y15,AE15)=0,"",IF(OR(LEN(Datos!$B$20&amp;"")=0,LEN(F15&amp;"")=0),"REVISAR: falta período/fecha",IF(OR(F15&lt;Datos!$B$22,F15&gt;Datos!$B$21),"REVISAR: emisión fuera de período",IF(COUNTIFS(Pagos!$B$6:$B$405,A15,Pagos!$C$6:$C$405,"&gt;"&amp;Datos!$B$23)&gt;0,"REVISAR: pago fuera de plazo",IF(COUNTIFS(Pagos!$B$6:$B$405,A15,Pagos!$C$6:$C$405,"&gt;"&amp;Datos!$B$21)&gt;0,"REVISAR: arts. 14.3 / 15.4","Sin alerta de fechas")))))</f>
        <v/>
      </c>
      <c r="AB15" s="55" t="str">
        <f aca="false">IF(COUNTA(B15:K15,M15,O15:Q15,T15:V15,Y15,AE15)=0,"",IF(Z15&lt;&gt;"Completo","REVISAR: completar datos",IF(OR(H15&lt;0,I15&lt;0,K15&lt;=0,K15&gt;1,M15&lt;0,M15&gt;L15,O15&lt;0,P15&lt;0,Q15&lt;0,Q15&gt;H15+I15,N15&lt;0,O15&gt;N15,O15+P15&gt;L15+0.01,AND(J15&lt;&gt;"Sí",J15&lt;&gt;"No"),AND(LEN(AE15&amp;"")&lt;&gt;0,OR(AE15&lt;=0,AE15&gt;1,J15&lt;&gt;"Sí"))),"REVISAR: importes incoherentes",IF(ABS(R15-H15-I15)&gt;0.01,"REVISAR: pago incompleto/excesivo",IF(AND(B15="Alojamiento y manutención",OR(T15&lt;=0,U15&lt;=0,MOD(T15,1)&lt;&gt;0,MOD(U15,1)&lt;&gt;0)),"REVISAR: personas/días",IF(AND(Datos!$B$25="No recuperable",J15="Sí",I15&gt;0),"REVISAR: régimen IVA",IF(AND(Datos!$B$25="Totalmente recuperable",I15&gt;0,OR(J15&lt;&gt;"Sí",AND(LEN(AE15&amp;"")&lt;&gt;0,AE15&lt;&gt;1))),"REVISAR: régimen IVA",IF(AND(Datos!$B$25="Parcialmente recuperable",J15="Sí",I15&gt;0,LEN(AE15&amp;"")=0),"REVISAR: indicar % IVA", "Sin alerta de importes"))))))))</f>
        <v/>
      </c>
      <c r="AC15" s="55" t="str">
        <f aca="false">IF(COUNTA(B15:K15,M15,O15:Q15,T15:V15,Y15,AE15)=0,"",IF(OR(COUNTIFS($A$6:$A$205,A15)&gt;1,AND(LEN(D15&amp;"")&gt;0,LEN(E15&amp;"")&gt;0,COUNTIFS($D$6:$D$205,D15,$E$6:$E$205,E15)&gt;1)),"REVISAR: posible duplicado","Sin duplicado"))</f>
        <v/>
      </c>
      <c r="AD15" s="54" t="str">
        <f aca="false">IF(COUNTA(B15:K15,M15,O15:Q15,T15:V15,Y15,AE15)=0,"",IF(LEN(Datos!$B$17&amp;"")=0,"REVISAR: falta concesión",IF(AND(Q15&gt;0,COUNTIFS(Pagos!$B$6:$B$405,A15,Pagos!$E$6:$E$405,"Ingreso retenciones")=0),"REVISAR: acreditación IRPF",IF(LEN(Datos!$B$24&amp;"")=0,"REVISAR: seleccionar modalidad",IF(Datos!$B$24="Normal","Adjuntar factura y pagos","Conservar factura y pagos")))))</f>
        <v/>
      </c>
      <c r="AE15" s="56"/>
    </row>
    <row r="16" customFormat="false" ht="19.5" hidden="false" customHeight="true" outlineLevel="0" collapsed="false">
      <c r="A16" s="43" t="s">
        <v>121</v>
      </c>
      <c r="B16" s="44"/>
      <c r="C16" s="44"/>
      <c r="D16" s="45"/>
      <c r="E16" s="45"/>
      <c r="F16" s="46"/>
      <c r="G16" s="44"/>
      <c r="H16" s="47"/>
      <c r="I16" s="47"/>
      <c r="J16" s="44"/>
      <c r="K16" s="48"/>
      <c r="L16" s="49" t="str">
        <f aca="false">IF(OR(COUNTA(B16:K16,M16,O16:Q16,T16:V16,Y16,AE16)=0,LEN(H16&amp;"")=0,LEN(I16&amp;"")=0,LEN(J16&amp;"")=0,LEN(K16&amp;"")=0),"",ROUND((H16+I16-IF(J16="Sí",I16*IF(LEN(AE16&amp;"")=0,1,AE16),0))*K16,2))</f>
        <v/>
      </c>
      <c r="M16" s="47"/>
      <c r="N16" s="50" t="str">
        <f aca="false">IF(OR(COUNTA(B16:K16,M16,O16:Q16,T16:V16,Y16,AE16)=0,LEN(L16&amp;"")=0),"",IF(B16="Otros costes no subvencionables",0,IF(B16="Alojamiento y manutención",IF(LEN(W16&amp;"")=0,"",ROUND(MAX(0,MIN(L16-M16,W16*80)),2)),ROUND(L16-M16,2))))</f>
        <v/>
      </c>
      <c r="O16" s="47"/>
      <c r="P16" s="47"/>
      <c r="Q16" s="47"/>
      <c r="R16" s="49" t="str">
        <f aca="false">IF(COUNTA(B16:K16,M16,O16:Q16,T16:V16,Y16,AE16)=0,"",SUMIFS(Pagos!$D$6:$D$405,Pagos!$B$6:$B$405,A16))</f>
        <v/>
      </c>
      <c r="S16" s="51" t="str">
        <f aca="false">IF(OR(COUNTA(B16:K16,M16,O16:Q16,T16:V16,Y16,AE16)=0,COUNTIFS(Pagos!$B$6:$B$405,A16,Pagos!$C$6:$C$405,"&gt;0")=0),"",_xlfn.MAXIFS(Pagos!$C$6:$C$405,Pagos!$B$6:$B$405,A16))</f>
        <v/>
      </c>
      <c r="T16" s="52"/>
      <c r="U16" s="52"/>
      <c r="V16" s="44"/>
      <c r="W16" s="53" t="str">
        <f aca="false">IF(OR(COUNTA(B16:K16,M16,O16:Q16,T16:V16,Y16,AE16)=0,B16&lt;&gt;"Alojamiento y manutención",LEN(T16&amp;"")=0,LEN(U16&amp;"")=0),"",T16*U16)</f>
        <v/>
      </c>
      <c r="X16" s="49" t="str">
        <f aca="false">IF(OR(COUNTA(B16:K16,M16,O16:Q16,T16:V16,Y16,AE16)=0,B16&lt;&gt;"Asesoría y gestión",LEN(N16&amp;"")=0),"",IF(H16+I16-IF(J16="Sí",I16*IF(LEN(AE16&amp;"")=0,1,AE16),0)=0,0,ROUND(N16*H16/(H16+I16-IF(J16="Sí",I16*IF(LEN(AE16&amp;"")=0,1,AE16),0)),2)))</f>
        <v/>
      </c>
      <c r="Y16" s="44"/>
      <c r="Z16" s="54" t="str">
        <f aca="false">IF(COUNTA(B16:K16,M16,O16:Q16,T16:V16,Y16,AE16)=0,"",IF(OR(COUNTA(B16:K16,M16,O16:Q16,T16:V16,Y16,AE16)=0,LEN(B16&amp;"")=0,LEN(C16&amp;"")=0,LEN(D16&amp;"")=0,LEN(E16&amp;"")=0,LEN(F16&amp;"")=0,LEN(G16&amp;"")=0,LEN(H16&amp;"")=0,LEN(I16&amp;"")=0,LEN(J16&amp;"")=0,LEN(K16&amp;"")=0,LEN(O16&amp;"")=0,LEN(P16&amp;"")=0,LEN(Q16&amp;"")=0,LEN(V16&amp;"")=0,AND(B16="Alojamiento y manutención",OR(LEN(T16&amp;"")=0,LEN(U16&amp;"")=0))),"REVISAR: faltan datos","Completo"))</f>
        <v/>
      </c>
      <c r="AA16" s="55" t="str">
        <f aca="false">IF(COUNTA(B16:K16,M16,O16:Q16,T16:V16,Y16,AE16)=0,"",IF(OR(LEN(Datos!$B$20&amp;"")=0,LEN(F16&amp;"")=0),"REVISAR: falta período/fecha",IF(OR(F16&lt;Datos!$B$22,F16&gt;Datos!$B$21),"REVISAR: emisión fuera de período",IF(COUNTIFS(Pagos!$B$6:$B$405,A16,Pagos!$C$6:$C$405,"&gt;"&amp;Datos!$B$23)&gt;0,"REVISAR: pago fuera de plazo",IF(COUNTIFS(Pagos!$B$6:$B$405,A16,Pagos!$C$6:$C$405,"&gt;"&amp;Datos!$B$21)&gt;0,"REVISAR: arts. 14.3 / 15.4","Sin alerta de fechas")))))</f>
        <v/>
      </c>
      <c r="AB16" s="55" t="str">
        <f aca="false">IF(COUNTA(B16:K16,M16,O16:Q16,T16:V16,Y16,AE16)=0,"",IF(Z16&lt;&gt;"Completo","REVISAR: completar datos",IF(OR(H16&lt;0,I16&lt;0,K16&lt;=0,K16&gt;1,M16&lt;0,M16&gt;L16,O16&lt;0,P16&lt;0,Q16&lt;0,Q16&gt;H16+I16,N16&lt;0,O16&gt;N16,O16+P16&gt;L16+0.01,AND(J16&lt;&gt;"Sí",J16&lt;&gt;"No"),AND(LEN(AE16&amp;"")&lt;&gt;0,OR(AE16&lt;=0,AE16&gt;1,J16&lt;&gt;"Sí"))),"REVISAR: importes incoherentes",IF(ABS(R16-H16-I16)&gt;0.01,"REVISAR: pago incompleto/excesivo",IF(AND(B16="Alojamiento y manutención",OR(T16&lt;=0,U16&lt;=0,MOD(T16,1)&lt;&gt;0,MOD(U16,1)&lt;&gt;0)),"REVISAR: personas/días",IF(AND(Datos!$B$25="No recuperable",J16="Sí",I16&gt;0),"REVISAR: régimen IVA",IF(AND(Datos!$B$25="Totalmente recuperable",I16&gt;0,OR(J16&lt;&gt;"Sí",AND(LEN(AE16&amp;"")&lt;&gt;0,AE16&lt;&gt;1))),"REVISAR: régimen IVA",IF(AND(Datos!$B$25="Parcialmente recuperable",J16="Sí",I16&gt;0,LEN(AE16&amp;"")=0),"REVISAR: indicar % IVA", "Sin alerta de importes"))))))))</f>
        <v/>
      </c>
      <c r="AC16" s="55" t="str">
        <f aca="false">IF(COUNTA(B16:K16,M16,O16:Q16,T16:V16,Y16,AE16)=0,"",IF(OR(COUNTIFS($A$6:$A$205,A16)&gt;1,AND(LEN(D16&amp;"")&gt;0,LEN(E16&amp;"")&gt;0,COUNTIFS($D$6:$D$205,D16,$E$6:$E$205,E16)&gt;1)),"REVISAR: posible duplicado","Sin duplicado"))</f>
        <v/>
      </c>
      <c r="AD16" s="54" t="str">
        <f aca="false">IF(COUNTA(B16:K16,M16,O16:Q16,T16:V16,Y16,AE16)=0,"",IF(LEN(Datos!$B$17&amp;"")=0,"REVISAR: falta concesión",IF(AND(Q16&gt;0,COUNTIFS(Pagos!$B$6:$B$405,A16,Pagos!$E$6:$E$405,"Ingreso retenciones")=0),"REVISAR: acreditación IRPF",IF(LEN(Datos!$B$24&amp;"")=0,"REVISAR: seleccionar modalidad",IF(Datos!$B$24="Normal","Adjuntar factura y pagos","Conservar factura y pagos")))))</f>
        <v/>
      </c>
      <c r="AE16" s="56"/>
    </row>
    <row r="17" customFormat="false" ht="19.5" hidden="false" customHeight="true" outlineLevel="0" collapsed="false">
      <c r="A17" s="43" t="s">
        <v>122</v>
      </c>
      <c r="B17" s="44"/>
      <c r="C17" s="44"/>
      <c r="D17" s="45"/>
      <c r="E17" s="45"/>
      <c r="F17" s="46"/>
      <c r="G17" s="44"/>
      <c r="H17" s="47"/>
      <c r="I17" s="47"/>
      <c r="J17" s="44"/>
      <c r="K17" s="48"/>
      <c r="L17" s="49" t="str">
        <f aca="false">IF(OR(COUNTA(B17:K17,M17,O17:Q17,T17:V17,Y17,AE17)=0,LEN(H17&amp;"")=0,LEN(I17&amp;"")=0,LEN(J17&amp;"")=0,LEN(K17&amp;"")=0),"",ROUND((H17+I17-IF(J17="Sí",I17*IF(LEN(AE17&amp;"")=0,1,AE17),0))*K17,2))</f>
        <v/>
      </c>
      <c r="M17" s="47"/>
      <c r="N17" s="50" t="str">
        <f aca="false">IF(OR(COUNTA(B17:K17,M17,O17:Q17,T17:V17,Y17,AE17)=0,LEN(L17&amp;"")=0),"",IF(B17="Otros costes no subvencionables",0,IF(B17="Alojamiento y manutención",IF(LEN(W17&amp;"")=0,"",ROUND(MAX(0,MIN(L17-M17,W17*80)),2)),ROUND(L17-M17,2))))</f>
        <v/>
      </c>
      <c r="O17" s="47"/>
      <c r="P17" s="47"/>
      <c r="Q17" s="47"/>
      <c r="R17" s="49" t="str">
        <f aca="false">IF(COUNTA(B17:K17,M17,O17:Q17,T17:V17,Y17,AE17)=0,"",SUMIFS(Pagos!$D$6:$D$405,Pagos!$B$6:$B$405,A17))</f>
        <v/>
      </c>
      <c r="S17" s="51" t="str">
        <f aca="false">IF(OR(COUNTA(B17:K17,M17,O17:Q17,T17:V17,Y17,AE17)=0,COUNTIFS(Pagos!$B$6:$B$405,A17,Pagos!$C$6:$C$405,"&gt;0")=0),"",_xlfn.MAXIFS(Pagos!$C$6:$C$405,Pagos!$B$6:$B$405,A17))</f>
        <v/>
      </c>
      <c r="T17" s="52"/>
      <c r="U17" s="52"/>
      <c r="V17" s="44"/>
      <c r="W17" s="53" t="str">
        <f aca="false">IF(OR(COUNTA(B17:K17,M17,O17:Q17,T17:V17,Y17,AE17)=0,B17&lt;&gt;"Alojamiento y manutención",LEN(T17&amp;"")=0,LEN(U17&amp;"")=0),"",T17*U17)</f>
        <v/>
      </c>
      <c r="X17" s="49" t="str">
        <f aca="false">IF(OR(COUNTA(B17:K17,M17,O17:Q17,T17:V17,Y17,AE17)=0,B17&lt;&gt;"Asesoría y gestión",LEN(N17&amp;"")=0),"",IF(H17+I17-IF(J17="Sí",I17*IF(LEN(AE17&amp;"")=0,1,AE17),0)=0,0,ROUND(N17*H17/(H17+I17-IF(J17="Sí",I17*IF(LEN(AE17&amp;"")=0,1,AE17),0)),2)))</f>
        <v/>
      </c>
      <c r="Y17" s="44"/>
      <c r="Z17" s="54" t="str">
        <f aca="false">IF(COUNTA(B17:K17,M17,O17:Q17,T17:V17,Y17,AE17)=0,"",IF(OR(COUNTA(B17:K17,M17,O17:Q17,T17:V17,Y17,AE17)=0,LEN(B17&amp;"")=0,LEN(C17&amp;"")=0,LEN(D17&amp;"")=0,LEN(E17&amp;"")=0,LEN(F17&amp;"")=0,LEN(G17&amp;"")=0,LEN(H17&amp;"")=0,LEN(I17&amp;"")=0,LEN(J17&amp;"")=0,LEN(K17&amp;"")=0,LEN(O17&amp;"")=0,LEN(P17&amp;"")=0,LEN(Q17&amp;"")=0,LEN(V17&amp;"")=0,AND(B17="Alojamiento y manutención",OR(LEN(T17&amp;"")=0,LEN(U17&amp;"")=0))),"REVISAR: faltan datos","Completo"))</f>
        <v/>
      </c>
      <c r="AA17" s="55" t="str">
        <f aca="false">IF(COUNTA(B17:K17,M17,O17:Q17,T17:V17,Y17,AE17)=0,"",IF(OR(LEN(Datos!$B$20&amp;"")=0,LEN(F17&amp;"")=0),"REVISAR: falta período/fecha",IF(OR(F17&lt;Datos!$B$22,F17&gt;Datos!$B$21),"REVISAR: emisión fuera de período",IF(COUNTIFS(Pagos!$B$6:$B$405,A17,Pagos!$C$6:$C$405,"&gt;"&amp;Datos!$B$23)&gt;0,"REVISAR: pago fuera de plazo",IF(COUNTIFS(Pagos!$B$6:$B$405,A17,Pagos!$C$6:$C$405,"&gt;"&amp;Datos!$B$21)&gt;0,"REVISAR: arts. 14.3 / 15.4","Sin alerta de fechas")))))</f>
        <v/>
      </c>
      <c r="AB17" s="55" t="str">
        <f aca="false">IF(COUNTA(B17:K17,M17,O17:Q17,T17:V17,Y17,AE17)=0,"",IF(Z17&lt;&gt;"Completo","REVISAR: completar datos",IF(OR(H17&lt;0,I17&lt;0,K17&lt;=0,K17&gt;1,M17&lt;0,M17&gt;L17,O17&lt;0,P17&lt;0,Q17&lt;0,Q17&gt;H17+I17,N17&lt;0,O17&gt;N17,O17+P17&gt;L17+0.01,AND(J17&lt;&gt;"Sí",J17&lt;&gt;"No"),AND(LEN(AE17&amp;"")&lt;&gt;0,OR(AE17&lt;=0,AE17&gt;1,J17&lt;&gt;"Sí"))),"REVISAR: importes incoherentes",IF(ABS(R17-H17-I17)&gt;0.01,"REVISAR: pago incompleto/excesivo",IF(AND(B17="Alojamiento y manutención",OR(T17&lt;=0,U17&lt;=0,MOD(T17,1)&lt;&gt;0,MOD(U17,1)&lt;&gt;0)),"REVISAR: personas/días",IF(AND(Datos!$B$25="No recuperable",J17="Sí",I17&gt;0),"REVISAR: régimen IVA",IF(AND(Datos!$B$25="Totalmente recuperable",I17&gt;0,OR(J17&lt;&gt;"Sí",AND(LEN(AE17&amp;"")&lt;&gt;0,AE17&lt;&gt;1))),"REVISAR: régimen IVA",IF(AND(Datos!$B$25="Parcialmente recuperable",J17="Sí",I17&gt;0,LEN(AE17&amp;"")=0),"REVISAR: indicar % IVA", "Sin alerta de importes"))))))))</f>
        <v/>
      </c>
      <c r="AC17" s="55" t="str">
        <f aca="false">IF(COUNTA(B17:K17,M17,O17:Q17,T17:V17,Y17,AE17)=0,"",IF(OR(COUNTIFS($A$6:$A$205,A17)&gt;1,AND(LEN(D17&amp;"")&gt;0,LEN(E17&amp;"")&gt;0,COUNTIFS($D$6:$D$205,D17,$E$6:$E$205,E17)&gt;1)),"REVISAR: posible duplicado","Sin duplicado"))</f>
        <v/>
      </c>
      <c r="AD17" s="54" t="str">
        <f aca="false">IF(COUNTA(B17:K17,M17,O17:Q17,T17:V17,Y17,AE17)=0,"",IF(LEN(Datos!$B$17&amp;"")=0,"REVISAR: falta concesión",IF(AND(Q17&gt;0,COUNTIFS(Pagos!$B$6:$B$405,A17,Pagos!$E$6:$E$405,"Ingreso retenciones")=0),"REVISAR: acreditación IRPF",IF(LEN(Datos!$B$24&amp;"")=0,"REVISAR: seleccionar modalidad",IF(Datos!$B$24="Normal","Adjuntar factura y pagos","Conservar factura y pagos")))))</f>
        <v/>
      </c>
      <c r="AE17" s="56"/>
    </row>
    <row r="18" customFormat="false" ht="19.5" hidden="false" customHeight="true" outlineLevel="0" collapsed="false">
      <c r="A18" s="43" t="s">
        <v>123</v>
      </c>
      <c r="B18" s="44"/>
      <c r="C18" s="44"/>
      <c r="D18" s="45"/>
      <c r="E18" s="45"/>
      <c r="F18" s="46"/>
      <c r="G18" s="44"/>
      <c r="H18" s="47"/>
      <c r="I18" s="47"/>
      <c r="J18" s="44"/>
      <c r="K18" s="48"/>
      <c r="L18" s="49" t="str">
        <f aca="false">IF(OR(COUNTA(B18:K18,M18,O18:Q18,T18:V18,Y18,AE18)=0,LEN(H18&amp;"")=0,LEN(I18&amp;"")=0,LEN(J18&amp;"")=0,LEN(K18&amp;"")=0),"",ROUND((H18+I18-IF(J18="Sí",I18*IF(LEN(AE18&amp;"")=0,1,AE18),0))*K18,2))</f>
        <v/>
      </c>
      <c r="M18" s="47"/>
      <c r="N18" s="50" t="str">
        <f aca="false">IF(OR(COUNTA(B18:K18,M18,O18:Q18,T18:V18,Y18,AE18)=0,LEN(L18&amp;"")=0),"",IF(B18="Otros costes no subvencionables",0,IF(B18="Alojamiento y manutención",IF(LEN(W18&amp;"")=0,"",ROUND(MAX(0,MIN(L18-M18,W18*80)),2)),ROUND(L18-M18,2))))</f>
        <v/>
      </c>
      <c r="O18" s="47"/>
      <c r="P18" s="47"/>
      <c r="Q18" s="47"/>
      <c r="R18" s="49" t="str">
        <f aca="false">IF(COUNTA(B18:K18,M18,O18:Q18,T18:V18,Y18,AE18)=0,"",SUMIFS(Pagos!$D$6:$D$405,Pagos!$B$6:$B$405,A18))</f>
        <v/>
      </c>
      <c r="S18" s="51" t="str">
        <f aca="false">IF(OR(COUNTA(B18:K18,M18,O18:Q18,T18:V18,Y18,AE18)=0,COUNTIFS(Pagos!$B$6:$B$405,A18,Pagos!$C$6:$C$405,"&gt;0")=0),"",_xlfn.MAXIFS(Pagos!$C$6:$C$405,Pagos!$B$6:$B$405,A18))</f>
        <v/>
      </c>
      <c r="T18" s="52"/>
      <c r="U18" s="52"/>
      <c r="V18" s="44"/>
      <c r="W18" s="53" t="str">
        <f aca="false">IF(OR(COUNTA(B18:K18,M18,O18:Q18,T18:V18,Y18,AE18)=0,B18&lt;&gt;"Alojamiento y manutención",LEN(T18&amp;"")=0,LEN(U18&amp;"")=0),"",T18*U18)</f>
        <v/>
      </c>
      <c r="X18" s="49" t="str">
        <f aca="false">IF(OR(COUNTA(B18:K18,M18,O18:Q18,T18:V18,Y18,AE18)=0,B18&lt;&gt;"Asesoría y gestión",LEN(N18&amp;"")=0),"",IF(H18+I18-IF(J18="Sí",I18*IF(LEN(AE18&amp;"")=0,1,AE18),0)=0,0,ROUND(N18*H18/(H18+I18-IF(J18="Sí",I18*IF(LEN(AE18&amp;"")=0,1,AE18),0)),2)))</f>
        <v/>
      </c>
      <c r="Y18" s="44"/>
      <c r="Z18" s="54" t="str">
        <f aca="false">IF(COUNTA(B18:K18,M18,O18:Q18,T18:V18,Y18,AE18)=0,"",IF(OR(COUNTA(B18:K18,M18,O18:Q18,T18:V18,Y18,AE18)=0,LEN(B18&amp;"")=0,LEN(C18&amp;"")=0,LEN(D18&amp;"")=0,LEN(E18&amp;"")=0,LEN(F18&amp;"")=0,LEN(G18&amp;"")=0,LEN(H18&amp;"")=0,LEN(I18&amp;"")=0,LEN(J18&amp;"")=0,LEN(K18&amp;"")=0,LEN(O18&amp;"")=0,LEN(P18&amp;"")=0,LEN(Q18&amp;"")=0,LEN(V18&amp;"")=0,AND(B18="Alojamiento y manutención",OR(LEN(T18&amp;"")=0,LEN(U18&amp;"")=0))),"REVISAR: faltan datos","Completo"))</f>
        <v/>
      </c>
      <c r="AA18" s="55" t="str">
        <f aca="false">IF(COUNTA(B18:K18,M18,O18:Q18,T18:V18,Y18,AE18)=0,"",IF(OR(LEN(Datos!$B$20&amp;"")=0,LEN(F18&amp;"")=0),"REVISAR: falta período/fecha",IF(OR(F18&lt;Datos!$B$22,F18&gt;Datos!$B$21),"REVISAR: emisión fuera de período",IF(COUNTIFS(Pagos!$B$6:$B$405,A18,Pagos!$C$6:$C$405,"&gt;"&amp;Datos!$B$23)&gt;0,"REVISAR: pago fuera de plazo",IF(COUNTIFS(Pagos!$B$6:$B$405,A18,Pagos!$C$6:$C$405,"&gt;"&amp;Datos!$B$21)&gt;0,"REVISAR: arts. 14.3 / 15.4","Sin alerta de fechas")))))</f>
        <v/>
      </c>
      <c r="AB18" s="55" t="str">
        <f aca="false">IF(COUNTA(B18:K18,M18,O18:Q18,T18:V18,Y18,AE18)=0,"",IF(Z18&lt;&gt;"Completo","REVISAR: completar datos",IF(OR(H18&lt;0,I18&lt;0,K18&lt;=0,K18&gt;1,M18&lt;0,M18&gt;L18,O18&lt;0,P18&lt;0,Q18&lt;0,Q18&gt;H18+I18,N18&lt;0,O18&gt;N18,O18+P18&gt;L18+0.01,AND(J18&lt;&gt;"Sí",J18&lt;&gt;"No"),AND(LEN(AE18&amp;"")&lt;&gt;0,OR(AE18&lt;=0,AE18&gt;1,J18&lt;&gt;"Sí"))),"REVISAR: importes incoherentes",IF(ABS(R18-H18-I18)&gt;0.01,"REVISAR: pago incompleto/excesivo",IF(AND(B18="Alojamiento y manutención",OR(T18&lt;=0,U18&lt;=0,MOD(T18,1)&lt;&gt;0,MOD(U18,1)&lt;&gt;0)),"REVISAR: personas/días",IF(AND(Datos!$B$25="No recuperable",J18="Sí",I18&gt;0),"REVISAR: régimen IVA",IF(AND(Datos!$B$25="Totalmente recuperable",I18&gt;0,OR(J18&lt;&gt;"Sí",AND(LEN(AE18&amp;"")&lt;&gt;0,AE18&lt;&gt;1))),"REVISAR: régimen IVA",IF(AND(Datos!$B$25="Parcialmente recuperable",J18="Sí",I18&gt;0,LEN(AE18&amp;"")=0),"REVISAR: indicar % IVA", "Sin alerta de importes"))))))))</f>
        <v/>
      </c>
      <c r="AC18" s="55" t="str">
        <f aca="false">IF(COUNTA(B18:K18,M18,O18:Q18,T18:V18,Y18,AE18)=0,"",IF(OR(COUNTIFS($A$6:$A$205,A18)&gt;1,AND(LEN(D18&amp;"")&gt;0,LEN(E18&amp;"")&gt;0,COUNTIFS($D$6:$D$205,D18,$E$6:$E$205,E18)&gt;1)),"REVISAR: posible duplicado","Sin duplicado"))</f>
        <v/>
      </c>
      <c r="AD18" s="54" t="str">
        <f aca="false">IF(COUNTA(B18:K18,M18,O18:Q18,T18:V18,Y18,AE18)=0,"",IF(LEN(Datos!$B$17&amp;"")=0,"REVISAR: falta concesión",IF(AND(Q18&gt;0,COUNTIFS(Pagos!$B$6:$B$405,A18,Pagos!$E$6:$E$405,"Ingreso retenciones")=0),"REVISAR: acreditación IRPF",IF(LEN(Datos!$B$24&amp;"")=0,"REVISAR: seleccionar modalidad",IF(Datos!$B$24="Normal","Adjuntar factura y pagos","Conservar factura y pagos")))))</f>
        <v/>
      </c>
      <c r="AE18" s="56"/>
    </row>
    <row r="19" customFormat="false" ht="19.5" hidden="false" customHeight="true" outlineLevel="0" collapsed="false">
      <c r="A19" s="43" t="s">
        <v>124</v>
      </c>
      <c r="B19" s="44"/>
      <c r="C19" s="44"/>
      <c r="D19" s="45"/>
      <c r="E19" s="45"/>
      <c r="F19" s="46"/>
      <c r="G19" s="44"/>
      <c r="H19" s="47"/>
      <c r="I19" s="47"/>
      <c r="J19" s="44"/>
      <c r="K19" s="48"/>
      <c r="L19" s="49" t="str">
        <f aca="false">IF(OR(COUNTA(B19:K19,M19,O19:Q19,T19:V19,Y19,AE19)=0,LEN(H19&amp;"")=0,LEN(I19&amp;"")=0,LEN(J19&amp;"")=0,LEN(K19&amp;"")=0),"",ROUND((H19+I19-IF(J19="Sí",I19*IF(LEN(AE19&amp;"")=0,1,AE19),0))*K19,2))</f>
        <v/>
      </c>
      <c r="M19" s="47"/>
      <c r="N19" s="50" t="str">
        <f aca="false">IF(OR(COUNTA(B19:K19,M19,O19:Q19,T19:V19,Y19,AE19)=0,LEN(L19&amp;"")=0),"",IF(B19="Otros costes no subvencionables",0,IF(B19="Alojamiento y manutención",IF(LEN(W19&amp;"")=0,"",ROUND(MAX(0,MIN(L19-M19,W19*80)),2)),ROUND(L19-M19,2))))</f>
        <v/>
      </c>
      <c r="O19" s="47"/>
      <c r="P19" s="47"/>
      <c r="Q19" s="47"/>
      <c r="R19" s="49" t="str">
        <f aca="false">IF(COUNTA(B19:K19,M19,O19:Q19,T19:V19,Y19,AE19)=0,"",SUMIFS(Pagos!$D$6:$D$405,Pagos!$B$6:$B$405,A19))</f>
        <v/>
      </c>
      <c r="S19" s="51" t="str">
        <f aca="false">IF(OR(COUNTA(B19:K19,M19,O19:Q19,T19:V19,Y19,AE19)=0,COUNTIFS(Pagos!$B$6:$B$405,A19,Pagos!$C$6:$C$405,"&gt;0")=0),"",_xlfn.MAXIFS(Pagos!$C$6:$C$405,Pagos!$B$6:$B$405,A19))</f>
        <v/>
      </c>
      <c r="T19" s="52"/>
      <c r="U19" s="52"/>
      <c r="V19" s="44"/>
      <c r="W19" s="53" t="str">
        <f aca="false">IF(OR(COUNTA(B19:K19,M19,O19:Q19,T19:V19,Y19,AE19)=0,B19&lt;&gt;"Alojamiento y manutención",LEN(T19&amp;"")=0,LEN(U19&amp;"")=0),"",T19*U19)</f>
        <v/>
      </c>
      <c r="X19" s="49" t="str">
        <f aca="false">IF(OR(COUNTA(B19:K19,M19,O19:Q19,T19:V19,Y19,AE19)=0,B19&lt;&gt;"Asesoría y gestión",LEN(N19&amp;"")=0),"",IF(H19+I19-IF(J19="Sí",I19*IF(LEN(AE19&amp;"")=0,1,AE19),0)=0,0,ROUND(N19*H19/(H19+I19-IF(J19="Sí",I19*IF(LEN(AE19&amp;"")=0,1,AE19),0)),2)))</f>
        <v/>
      </c>
      <c r="Y19" s="44"/>
      <c r="Z19" s="54" t="str">
        <f aca="false">IF(COUNTA(B19:K19,M19,O19:Q19,T19:V19,Y19,AE19)=0,"",IF(OR(COUNTA(B19:K19,M19,O19:Q19,T19:V19,Y19,AE19)=0,LEN(B19&amp;"")=0,LEN(C19&amp;"")=0,LEN(D19&amp;"")=0,LEN(E19&amp;"")=0,LEN(F19&amp;"")=0,LEN(G19&amp;"")=0,LEN(H19&amp;"")=0,LEN(I19&amp;"")=0,LEN(J19&amp;"")=0,LEN(K19&amp;"")=0,LEN(O19&amp;"")=0,LEN(P19&amp;"")=0,LEN(Q19&amp;"")=0,LEN(V19&amp;"")=0,AND(B19="Alojamiento y manutención",OR(LEN(T19&amp;"")=0,LEN(U19&amp;"")=0))),"REVISAR: faltan datos","Completo"))</f>
        <v/>
      </c>
      <c r="AA19" s="55" t="str">
        <f aca="false">IF(COUNTA(B19:K19,M19,O19:Q19,T19:V19,Y19,AE19)=0,"",IF(OR(LEN(Datos!$B$20&amp;"")=0,LEN(F19&amp;"")=0),"REVISAR: falta período/fecha",IF(OR(F19&lt;Datos!$B$22,F19&gt;Datos!$B$21),"REVISAR: emisión fuera de período",IF(COUNTIFS(Pagos!$B$6:$B$405,A19,Pagos!$C$6:$C$405,"&gt;"&amp;Datos!$B$23)&gt;0,"REVISAR: pago fuera de plazo",IF(COUNTIFS(Pagos!$B$6:$B$405,A19,Pagos!$C$6:$C$405,"&gt;"&amp;Datos!$B$21)&gt;0,"REVISAR: arts. 14.3 / 15.4","Sin alerta de fechas")))))</f>
        <v/>
      </c>
      <c r="AB19" s="55" t="str">
        <f aca="false">IF(COUNTA(B19:K19,M19,O19:Q19,T19:V19,Y19,AE19)=0,"",IF(Z19&lt;&gt;"Completo","REVISAR: completar datos",IF(OR(H19&lt;0,I19&lt;0,K19&lt;=0,K19&gt;1,M19&lt;0,M19&gt;L19,O19&lt;0,P19&lt;0,Q19&lt;0,Q19&gt;H19+I19,N19&lt;0,O19&gt;N19,O19+P19&gt;L19+0.01,AND(J19&lt;&gt;"Sí",J19&lt;&gt;"No"),AND(LEN(AE19&amp;"")&lt;&gt;0,OR(AE19&lt;=0,AE19&gt;1,J19&lt;&gt;"Sí"))),"REVISAR: importes incoherentes",IF(ABS(R19-H19-I19)&gt;0.01,"REVISAR: pago incompleto/excesivo",IF(AND(B19="Alojamiento y manutención",OR(T19&lt;=0,U19&lt;=0,MOD(T19,1)&lt;&gt;0,MOD(U19,1)&lt;&gt;0)),"REVISAR: personas/días",IF(AND(Datos!$B$25="No recuperable",J19="Sí",I19&gt;0),"REVISAR: régimen IVA",IF(AND(Datos!$B$25="Totalmente recuperable",I19&gt;0,OR(J19&lt;&gt;"Sí",AND(LEN(AE19&amp;"")&lt;&gt;0,AE19&lt;&gt;1))),"REVISAR: régimen IVA",IF(AND(Datos!$B$25="Parcialmente recuperable",J19="Sí",I19&gt;0,LEN(AE19&amp;"")=0),"REVISAR: indicar % IVA", "Sin alerta de importes"))))))))</f>
        <v/>
      </c>
      <c r="AC19" s="55" t="str">
        <f aca="false">IF(COUNTA(B19:K19,M19,O19:Q19,T19:V19,Y19,AE19)=0,"",IF(OR(COUNTIFS($A$6:$A$205,A19)&gt;1,AND(LEN(D19&amp;"")&gt;0,LEN(E19&amp;"")&gt;0,COUNTIFS($D$6:$D$205,D19,$E$6:$E$205,E19)&gt;1)),"REVISAR: posible duplicado","Sin duplicado"))</f>
        <v/>
      </c>
      <c r="AD19" s="54" t="str">
        <f aca="false">IF(COUNTA(B19:K19,M19,O19:Q19,T19:V19,Y19,AE19)=0,"",IF(LEN(Datos!$B$17&amp;"")=0,"REVISAR: falta concesión",IF(AND(Q19&gt;0,COUNTIFS(Pagos!$B$6:$B$405,A19,Pagos!$E$6:$E$405,"Ingreso retenciones")=0),"REVISAR: acreditación IRPF",IF(LEN(Datos!$B$24&amp;"")=0,"REVISAR: seleccionar modalidad",IF(Datos!$B$24="Normal","Adjuntar factura y pagos","Conservar factura y pagos")))))</f>
        <v/>
      </c>
      <c r="AE19" s="56"/>
    </row>
    <row r="20" customFormat="false" ht="19.5" hidden="false" customHeight="true" outlineLevel="0" collapsed="false">
      <c r="A20" s="43" t="s">
        <v>125</v>
      </c>
      <c r="B20" s="44"/>
      <c r="C20" s="44"/>
      <c r="D20" s="45"/>
      <c r="E20" s="45"/>
      <c r="F20" s="46"/>
      <c r="G20" s="44"/>
      <c r="H20" s="47"/>
      <c r="I20" s="47"/>
      <c r="J20" s="44"/>
      <c r="K20" s="48"/>
      <c r="L20" s="49" t="str">
        <f aca="false">IF(OR(COUNTA(B20:K20,M20,O20:Q20,T20:V20,Y20,AE20)=0,LEN(H20&amp;"")=0,LEN(I20&amp;"")=0,LEN(J20&amp;"")=0,LEN(K20&amp;"")=0),"",ROUND((H20+I20-IF(J20="Sí",I20*IF(LEN(AE20&amp;"")=0,1,AE20),0))*K20,2))</f>
        <v/>
      </c>
      <c r="M20" s="47"/>
      <c r="N20" s="50" t="str">
        <f aca="false">IF(OR(COUNTA(B20:K20,M20,O20:Q20,T20:V20,Y20,AE20)=0,LEN(L20&amp;"")=0),"",IF(B20="Otros costes no subvencionables",0,IF(B20="Alojamiento y manutención",IF(LEN(W20&amp;"")=0,"",ROUND(MAX(0,MIN(L20-M20,W20*80)),2)),ROUND(L20-M20,2))))</f>
        <v/>
      </c>
      <c r="O20" s="47"/>
      <c r="P20" s="47"/>
      <c r="Q20" s="47"/>
      <c r="R20" s="49" t="str">
        <f aca="false">IF(COUNTA(B20:K20,M20,O20:Q20,T20:V20,Y20,AE20)=0,"",SUMIFS(Pagos!$D$6:$D$405,Pagos!$B$6:$B$405,A20))</f>
        <v/>
      </c>
      <c r="S20" s="51" t="str">
        <f aca="false">IF(OR(COUNTA(B20:K20,M20,O20:Q20,T20:V20,Y20,AE20)=0,COUNTIFS(Pagos!$B$6:$B$405,A20,Pagos!$C$6:$C$405,"&gt;0")=0),"",_xlfn.MAXIFS(Pagos!$C$6:$C$405,Pagos!$B$6:$B$405,A20))</f>
        <v/>
      </c>
      <c r="T20" s="52"/>
      <c r="U20" s="52"/>
      <c r="V20" s="44"/>
      <c r="W20" s="53" t="str">
        <f aca="false">IF(OR(COUNTA(B20:K20,M20,O20:Q20,T20:V20,Y20,AE20)=0,B20&lt;&gt;"Alojamiento y manutención",LEN(T20&amp;"")=0,LEN(U20&amp;"")=0),"",T20*U20)</f>
        <v/>
      </c>
      <c r="X20" s="49" t="str">
        <f aca="false">IF(OR(COUNTA(B20:K20,M20,O20:Q20,T20:V20,Y20,AE20)=0,B20&lt;&gt;"Asesoría y gestión",LEN(N20&amp;"")=0),"",IF(H20+I20-IF(J20="Sí",I20*IF(LEN(AE20&amp;"")=0,1,AE20),0)=0,0,ROUND(N20*H20/(H20+I20-IF(J20="Sí",I20*IF(LEN(AE20&amp;"")=0,1,AE20),0)),2)))</f>
        <v/>
      </c>
      <c r="Y20" s="44"/>
      <c r="Z20" s="54" t="str">
        <f aca="false">IF(COUNTA(B20:K20,M20,O20:Q20,T20:V20,Y20,AE20)=0,"",IF(OR(COUNTA(B20:K20,M20,O20:Q20,T20:V20,Y20,AE20)=0,LEN(B20&amp;"")=0,LEN(C20&amp;"")=0,LEN(D20&amp;"")=0,LEN(E20&amp;"")=0,LEN(F20&amp;"")=0,LEN(G20&amp;"")=0,LEN(H20&amp;"")=0,LEN(I20&amp;"")=0,LEN(J20&amp;"")=0,LEN(K20&amp;"")=0,LEN(O20&amp;"")=0,LEN(P20&amp;"")=0,LEN(Q20&amp;"")=0,LEN(V20&amp;"")=0,AND(B20="Alojamiento y manutención",OR(LEN(T20&amp;"")=0,LEN(U20&amp;"")=0))),"REVISAR: faltan datos","Completo"))</f>
        <v/>
      </c>
      <c r="AA20" s="55" t="str">
        <f aca="false">IF(COUNTA(B20:K20,M20,O20:Q20,T20:V20,Y20,AE20)=0,"",IF(OR(LEN(Datos!$B$20&amp;"")=0,LEN(F20&amp;"")=0),"REVISAR: falta período/fecha",IF(OR(F20&lt;Datos!$B$22,F20&gt;Datos!$B$21),"REVISAR: emisión fuera de período",IF(COUNTIFS(Pagos!$B$6:$B$405,A20,Pagos!$C$6:$C$405,"&gt;"&amp;Datos!$B$23)&gt;0,"REVISAR: pago fuera de plazo",IF(COUNTIFS(Pagos!$B$6:$B$405,A20,Pagos!$C$6:$C$405,"&gt;"&amp;Datos!$B$21)&gt;0,"REVISAR: arts. 14.3 / 15.4","Sin alerta de fechas")))))</f>
        <v/>
      </c>
      <c r="AB20" s="55" t="str">
        <f aca="false">IF(COUNTA(B20:K20,M20,O20:Q20,T20:V20,Y20,AE20)=0,"",IF(Z20&lt;&gt;"Completo","REVISAR: completar datos",IF(OR(H20&lt;0,I20&lt;0,K20&lt;=0,K20&gt;1,M20&lt;0,M20&gt;L20,O20&lt;0,P20&lt;0,Q20&lt;0,Q20&gt;H20+I20,N20&lt;0,O20&gt;N20,O20+P20&gt;L20+0.01,AND(J20&lt;&gt;"Sí",J20&lt;&gt;"No"),AND(LEN(AE20&amp;"")&lt;&gt;0,OR(AE20&lt;=0,AE20&gt;1,J20&lt;&gt;"Sí"))),"REVISAR: importes incoherentes",IF(ABS(R20-H20-I20)&gt;0.01,"REVISAR: pago incompleto/excesivo",IF(AND(B20="Alojamiento y manutención",OR(T20&lt;=0,U20&lt;=0,MOD(T20,1)&lt;&gt;0,MOD(U20,1)&lt;&gt;0)),"REVISAR: personas/días",IF(AND(Datos!$B$25="No recuperable",J20="Sí",I20&gt;0),"REVISAR: régimen IVA",IF(AND(Datos!$B$25="Totalmente recuperable",I20&gt;0,OR(J20&lt;&gt;"Sí",AND(LEN(AE20&amp;"")&lt;&gt;0,AE20&lt;&gt;1))),"REVISAR: régimen IVA",IF(AND(Datos!$B$25="Parcialmente recuperable",J20="Sí",I20&gt;0,LEN(AE20&amp;"")=0),"REVISAR: indicar % IVA", "Sin alerta de importes"))))))))</f>
        <v/>
      </c>
      <c r="AC20" s="55" t="str">
        <f aca="false">IF(COUNTA(B20:K20,M20,O20:Q20,T20:V20,Y20,AE20)=0,"",IF(OR(COUNTIFS($A$6:$A$205,A20)&gt;1,AND(LEN(D20&amp;"")&gt;0,LEN(E20&amp;"")&gt;0,COUNTIFS($D$6:$D$205,D20,$E$6:$E$205,E20)&gt;1)),"REVISAR: posible duplicado","Sin duplicado"))</f>
        <v/>
      </c>
      <c r="AD20" s="54" t="str">
        <f aca="false">IF(COUNTA(B20:K20,M20,O20:Q20,T20:V20,Y20,AE20)=0,"",IF(LEN(Datos!$B$17&amp;"")=0,"REVISAR: falta concesión",IF(AND(Q20&gt;0,COUNTIFS(Pagos!$B$6:$B$405,A20,Pagos!$E$6:$E$405,"Ingreso retenciones")=0),"REVISAR: acreditación IRPF",IF(LEN(Datos!$B$24&amp;"")=0,"REVISAR: seleccionar modalidad",IF(Datos!$B$24="Normal","Adjuntar factura y pagos","Conservar factura y pagos")))))</f>
        <v/>
      </c>
      <c r="AE20" s="56"/>
    </row>
    <row r="21" customFormat="false" ht="19.5" hidden="false" customHeight="true" outlineLevel="0" collapsed="false">
      <c r="A21" s="43" t="s">
        <v>126</v>
      </c>
      <c r="B21" s="44"/>
      <c r="C21" s="44"/>
      <c r="D21" s="45"/>
      <c r="E21" s="45"/>
      <c r="F21" s="46"/>
      <c r="G21" s="44"/>
      <c r="H21" s="47"/>
      <c r="I21" s="47"/>
      <c r="J21" s="44"/>
      <c r="K21" s="48"/>
      <c r="L21" s="49" t="str">
        <f aca="false">IF(OR(COUNTA(B21:K21,M21,O21:Q21,T21:V21,Y21,AE21)=0,LEN(H21&amp;"")=0,LEN(I21&amp;"")=0,LEN(J21&amp;"")=0,LEN(K21&amp;"")=0),"",ROUND((H21+I21-IF(J21="Sí",I21*IF(LEN(AE21&amp;"")=0,1,AE21),0))*K21,2))</f>
        <v/>
      </c>
      <c r="M21" s="47"/>
      <c r="N21" s="50" t="str">
        <f aca="false">IF(OR(COUNTA(B21:K21,M21,O21:Q21,T21:V21,Y21,AE21)=0,LEN(L21&amp;"")=0),"",IF(B21="Otros costes no subvencionables",0,IF(B21="Alojamiento y manutención",IF(LEN(W21&amp;"")=0,"",ROUND(MAX(0,MIN(L21-M21,W21*80)),2)),ROUND(L21-M21,2))))</f>
        <v/>
      </c>
      <c r="O21" s="47"/>
      <c r="P21" s="47"/>
      <c r="Q21" s="47"/>
      <c r="R21" s="49" t="str">
        <f aca="false">IF(COUNTA(B21:K21,M21,O21:Q21,T21:V21,Y21,AE21)=0,"",SUMIFS(Pagos!$D$6:$D$405,Pagos!$B$6:$B$405,A21))</f>
        <v/>
      </c>
      <c r="S21" s="51" t="str">
        <f aca="false">IF(OR(COUNTA(B21:K21,M21,O21:Q21,T21:V21,Y21,AE21)=0,COUNTIFS(Pagos!$B$6:$B$405,A21,Pagos!$C$6:$C$405,"&gt;0")=0),"",_xlfn.MAXIFS(Pagos!$C$6:$C$405,Pagos!$B$6:$B$405,A21))</f>
        <v/>
      </c>
      <c r="T21" s="52"/>
      <c r="U21" s="52"/>
      <c r="V21" s="44"/>
      <c r="W21" s="53" t="str">
        <f aca="false">IF(OR(COUNTA(B21:K21,M21,O21:Q21,T21:V21,Y21,AE21)=0,B21&lt;&gt;"Alojamiento y manutención",LEN(T21&amp;"")=0,LEN(U21&amp;"")=0),"",T21*U21)</f>
        <v/>
      </c>
      <c r="X21" s="49" t="str">
        <f aca="false">IF(OR(COUNTA(B21:K21,M21,O21:Q21,T21:V21,Y21,AE21)=0,B21&lt;&gt;"Asesoría y gestión",LEN(N21&amp;"")=0),"",IF(H21+I21-IF(J21="Sí",I21*IF(LEN(AE21&amp;"")=0,1,AE21),0)=0,0,ROUND(N21*H21/(H21+I21-IF(J21="Sí",I21*IF(LEN(AE21&amp;"")=0,1,AE21),0)),2)))</f>
        <v/>
      </c>
      <c r="Y21" s="44"/>
      <c r="Z21" s="54" t="str">
        <f aca="false">IF(COUNTA(B21:K21,M21,O21:Q21,T21:V21,Y21,AE21)=0,"",IF(OR(COUNTA(B21:K21,M21,O21:Q21,T21:V21,Y21,AE21)=0,LEN(B21&amp;"")=0,LEN(C21&amp;"")=0,LEN(D21&amp;"")=0,LEN(E21&amp;"")=0,LEN(F21&amp;"")=0,LEN(G21&amp;"")=0,LEN(H21&amp;"")=0,LEN(I21&amp;"")=0,LEN(J21&amp;"")=0,LEN(K21&amp;"")=0,LEN(O21&amp;"")=0,LEN(P21&amp;"")=0,LEN(Q21&amp;"")=0,LEN(V21&amp;"")=0,AND(B21="Alojamiento y manutención",OR(LEN(T21&amp;"")=0,LEN(U21&amp;"")=0))),"REVISAR: faltan datos","Completo"))</f>
        <v/>
      </c>
      <c r="AA21" s="55" t="str">
        <f aca="false">IF(COUNTA(B21:K21,M21,O21:Q21,T21:V21,Y21,AE21)=0,"",IF(OR(LEN(Datos!$B$20&amp;"")=0,LEN(F21&amp;"")=0),"REVISAR: falta período/fecha",IF(OR(F21&lt;Datos!$B$22,F21&gt;Datos!$B$21),"REVISAR: emisión fuera de período",IF(COUNTIFS(Pagos!$B$6:$B$405,A21,Pagos!$C$6:$C$405,"&gt;"&amp;Datos!$B$23)&gt;0,"REVISAR: pago fuera de plazo",IF(COUNTIFS(Pagos!$B$6:$B$405,A21,Pagos!$C$6:$C$405,"&gt;"&amp;Datos!$B$21)&gt;0,"REVISAR: arts. 14.3 / 15.4","Sin alerta de fechas")))))</f>
        <v/>
      </c>
      <c r="AB21" s="55" t="str">
        <f aca="false">IF(COUNTA(B21:K21,M21,O21:Q21,T21:V21,Y21,AE21)=0,"",IF(Z21&lt;&gt;"Completo","REVISAR: completar datos",IF(OR(H21&lt;0,I21&lt;0,K21&lt;=0,K21&gt;1,M21&lt;0,M21&gt;L21,O21&lt;0,P21&lt;0,Q21&lt;0,Q21&gt;H21+I21,N21&lt;0,O21&gt;N21,O21+P21&gt;L21+0.01,AND(J21&lt;&gt;"Sí",J21&lt;&gt;"No"),AND(LEN(AE21&amp;"")&lt;&gt;0,OR(AE21&lt;=0,AE21&gt;1,J21&lt;&gt;"Sí"))),"REVISAR: importes incoherentes",IF(ABS(R21-H21-I21)&gt;0.01,"REVISAR: pago incompleto/excesivo",IF(AND(B21="Alojamiento y manutención",OR(T21&lt;=0,U21&lt;=0,MOD(T21,1)&lt;&gt;0,MOD(U21,1)&lt;&gt;0)),"REVISAR: personas/días",IF(AND(Datos!$B$25="No recuperable",J21="Sí",I21&gt;0),"REVISAR: régimen IVA",IF(AND(Datos!$B$25="Totalmente recuperable",I21&gt;0,OR(J21&lt;&gt;"Sí",AND(LEN(AE21&amp;"")&lt;&gt;0,AE21&lt;&gt;1))),"REVISAR: régimen IVA",IF(AND(Datos!$B$25="Parcialmente recuperable",J21="Sí",I21&gt;0,LEN(AE21&amp;"")=0),"REVISAR: indicar % IVA", "Sin alerta de importes"))))))))</f>
        <v/>
      </c>
      <c r="AC21" s="55" t="str">
        <f aca="false">IF(COUNTA(B21:K21,M21,O21:Q21,T21:V21,Y21,AE21)=0,"",IF(OR(COUNTIFS($A$6:$A$205,A21)&gt;1,AND(LEN(D21&amp;"")&gt;0,LEN(E21&amp;"")&gt;0,COUNTIFS($D$6:$D$205,D21,$E$6:$E$205,E21)&gt;1)),"REVISAR: posible duplicado","Sin duplicado"))</f>
        <v/>
      </c>
      <c r="AD21" s="54" t="str">
        <f aca="false">IF(COUNTA(B21:K21,M21,O21:Q21,T21:V21,Y21,AE21)=0,"",IF(LEN(Datos!$B$17&amp;"")=0,"REVISAR: falta concesión",IF(AND(Q21&gt;0,COUNTIFS(Pagos!$B$6:$B$405,A21,Pagos!$E$6:$E$405,"Ingreso retenciones")=0),"REVISAR: acreditación IRPF",IF(LEN(Datos!$B$24&amp;"")=0,"REVISAR: seleccionar modalidad",IF(Datos!$B$24="Normal","Adjuntar factura y pagos","Conservar factura y pagos")))))</f>
        <v/>
      </c>
      <c r="AE21" s="56"/>
    </row>
    <row r="22" customFormat="false" ht="19.5" hidden="false" customHeight="true" outlineLevel="0" collapsed="false">
      <c r="A22" s="43" t="s">
        <v>127</v>
      </c>
      <c r="B22" s="44"/>
      <c r="C22" s="44"/>
      <c r="D22" s="45"/>
      <c r="E22" s="45"/>
      <c r="F22" s="46"/>
      <c r="G22" s="44"/>
      <c r="H22" s="47"/>
      <c r="I22" s="47"/>
      <c r="J22" s="44"/>
      <c r="K22" s="48"/>
      <c r="L22" s="49" t="str">
        <f aca="false">IF(OR(COUNTA(B22:K22,M22,O22:Q22,T22:V22,Y22,AE22)=0,LEN(H22&amp;"")=0,LEN(I22&amp;"")=0,LEN(J22&amp;"")=0,LEN(K22&amp;"")=0),"",ROUND((H22+I22-IF(J22="Sí",I22*IF(LEN(AE22&amp;"")=0,1,AE22),0))*K22,2))</f>
        <v/>
      </c>
      <c r="M22" s="47"/>
      <c r="N22" s="50" t="str">
        <f aca="false">IF(OR(COUNTA(B22:K22,M22,O22:Q22,T22:V22,Y22,AE22)=0,LEN(L22&amp;"")=0),"",IF(B22="Otros costes no subvencionables",0,IF(B22="Alojamiento y manutención",IF(LEN(W22&amp;"")=0,"",ROUND(MAX(0,MIN(L22-M22,W22*80)),2)),ROUND(L22-M22,2))))</f>
        <v/>
      </c>
      <c r="O22" s="47"/>
      <c r="P22" s="47"/>
      <c r="Q22" s="47"/>
      <c r="R22" s="49" t="str">
        <f aca="false">IF(COUNTA(B22:K22,M22,O22:Q22,T22:V22,Y22,AE22)=0,"",SUMIFS(Pagos!$D$6:$D$405,Pagos!$B$6:$B$405,A22))</f>
        <v/>
      </c>
      <c r="S22" s="51" t="str">
        <f aca="false">IF(OR(COUNTA(B22:K22,M22,O22:Q22,T22:V22,Y22,AE22)=0,COUNTIFS(Pagos!$B$6:$B$405,A22,Pagos!$C$6:$C$405,"&gt;0")=0),"",_xlfn.MAXIFS(Pagos!$C$6:$C$405,Pagos!$B$6:$B$405,A22))</f>
        <v/>
      </c>
      <c r="T22" s="52"/>
      <c r="U22" s="52"/>
      <c r="V22" s="44"/>
      <c r="W22" s="53" t="str">
        <f aca="false">IF(OR(COUNTA(B22:K22,M22,O22:Q22,T22:V22,Y22,AE22)=0,B22&lt;&gt;"Alojamiento y manutención",LEN(T22&amp;"")=0,LEN(U22&amp;"")=0),"",T22*U22)</f>
        <v/>
      </c>
      <c r="X22" s="49" t="str">
        <f aca="false">IF(OR(COUNTA(B22:K22,M22,O22:Q22,T22:V22,Y22,AE22)=0,B22&lt;&gt;"Asesoría y gestión",LEN(N22&amp;"")=0),"",IF(H22+I22-IF(J22="Sí",I22*IF(LEN(AE22&amp;"")=0,1,AE22),0)=0,0,ROUND(N22*H22/(H22+I22-IF(J22="Sí",I22*IF(LEN(AE22&amp;"")=0,1,AE22),0)),2)))</f>
        <v/>
      </c>
      <c r="Y22" s="44"/>
      <c r="Z22" s="54" t="str">
        <f aca="false">IF(COUNTA(B22:K22,M22,O22:Q22,T22:V22,Y22,AE22)=0,"",IF(OR(COUNTA(B22:K22,M22,O22:Q22,T22:V22,Y22,AE22)=0,LEN(B22&amp;"")=0,LEN(C22&amp;"")=0,LEN(D22&amp;"")=0,LEN(E22&amp;"")=0,LEN(F22&amp;"")=0,LEN(G22&amp;"")=0,LEN(H22&amp;"")=0,LEN(I22&amp;"")=0,LEN(J22&amp;"")=0,LEN(K22&amp;"")=0,LEN(O22&amp;"")=0,LEN(P22&amp;"")=0,LEN(Q22&amp;"")=0,LEN(V22&amp;"")=0,AND(B22="Alojamiento y manutención",OR(LEN(T22&amp;"")=0,LEN(U22&amp;"")=0))),"REVISAR: faltan datos","Completo"))</f>
        <v/>
      </c>
      <c r="AA22" s="55" t="str">
        <f aca="false">IF(COUNTA(B22:K22,M22,O22:Q22,T22:V22,Y22,AE22)=0,"",IF(OR(LEN(Datos!$B$20&amp;"")=0,LEN(F22&amp;"")=0),"REVISAR: falta período/fecha",IF(OR(F22&lt;Datos!$B$22,F22&gt;Datos!$B$21),"REVISAR: emisión fuera de período",IF(COUNTIFS(Pagos!$B$6:$B$405,A22,Pagos!$C$6:$C$405,"&gt;"&amp;Datos!$B$23)&gt;0,"REVISAR: pago fuera de plazo",IF(COUNTIFS(Pagos!$B$6:$B$405,A22,Pagos!$C$6:$C$405,"&gt;"&amp;Datos!$B$21)&gt;0,"REVISAR: arts. 14.3 / 15.4","Sin alerta de fechas")))))</f>
        <v/>
      </c>
      <c r="AB22" s="55" t="str">
        <f aca="false">IF(COUNTA(B22:K22,M22,O22:Q22,T22:V22,Y22,AE22)=0,"",IF(Z22&lt;&gt;"Completo","REVISAR: completar datos",IF(OR(H22&lt;0,I22&lt;0,K22&lt;=0,K22&gt;1,M22&lt;0,M22&gt;L22,O22&lt;0,P22&lt;0,Q22&lt;0,Q22&gt;H22+I22,N22&lt;0,O22&gt;N22,O22+P22&gt;L22+0.01,AND(J22&lt;&gt;"Sí",J22&lt;&gt;"No"),AND(LEN(AE22&amp;"")&lt;&gt;0,OR(AE22&lt;=0,AE22&gt;1,J22&lt;&gt;"Sí"))),"REVISAR: importes incoherentes",IF(ABS(R22-H22-I22)&gt;0.01,"REVISAR: pago incompleto/excesivo",IF(AND(B22="Alojamiento y manutención",OR(T22&lt;=0,U22&lt;=0,MOD(T22,1)&lt;&gt;0,MOD(U22,1)&lt;&gt;0)),"REVISAR: personas/días",IF(AND(Datos!$B$25="No recuperable",J22="Sí",I22&gt;0),"REVISAR: régimen IVA",IF(AND(Datos!$B$25="Totalmente recuperable",I22&gt;0,OR(J22&lt;&gt;"Sí",AND(LEN(AE22&amp;"")&lt;&gt;0,AE22&lt;&gt;1))),"REVISAR: régimen IVA",IF(AND(Datos!$B$25="Parcialmente recuperable",J22="Sí",I22&gt;0,LEN(AE22&amp;"")=0),"REVISAR: indicar % IVA", "Sin alerta de importes"))))))))</f>
        <v/>
      </c>
      <c r="AC22" s="55" t="str">
        <f aca="false">IF(COUNTA(B22:K22,M22,O22:Q22,T22:V22,Y22,AE22)=0,"",IF(OR(COUNTIFS($A$6:$A$205,A22)&gt;1,AND(LEN(D22&amp;"")&gt;0,LEN(E22&amp;"")&gt;0,COUNTIFS($D$6:$D$205,D22,$E$6:$E$205,E22)&gt;1)),"REVISAR: posible duplicado","Sin duplicado"))</f>
        <v/>
      </c>
      <c r="AD22" s="54" t="str">
        <f aca="false">IF(COUNTA(B22:K22,M22,O22:Q22,T22:V22,Y22,AE22)=0,"",IF(LEN(Datos!$B$17&amp;"")=0,"REVISAR: falta concesión",IF(AND(Q22&gt;0,COUNTIFS(Pagos!$B$6:$B$405,A22,Pagos!$E$6:$E$405,"Ingreso retenciones")=0),"REVISAR: acreditación IRPF",IF(LEN(Datos!$B$24&amp;"")=0,"REVISAR: seleccionar modalidad",IF(Datos!$B$24="Normal","Adjuntar factura y pagos","Conservar factura y pagos")))))</f>
        <v/>
      </c>
      <c r="AE22" s="56"/>
    </row>
    <row r="23" customFormat="false" ht="19.5" hidden="false" customHeight="true" outlineLevel="0" collapsed="false">
      <c r="A23" s="43" t="s">
        <v>128</v>
      </c>
      <c r="B23" s="44"/>
      <c r="C23" s="44"/>
      <c r="D23" s="45"/>
      <c r="E23" s="45"/>
      <c r="F23" s="46"/>
      <c r="G23" s="44"/>
      <c r="H23" s="47"/>
      <c r="I23" s="47"/>
      <c r="J23" s="44"/>
      <c r="K23" s="48"/>
      <c r="L23" s="49" t="str">
        <f aca="false">IF(OR(COUNTA(B23:K23,M23,O23:Q23,T23:V23,Y23,AE23)=0,LEN(H23&amp;"")=0,LEN(I23&amp;"")=0,LEN(J23&amp;"")=0,LEN(K23&amp;"")=0),"",ROUND((H23+I23-IF(J23="Sí",I23*IF(LEN(AE23&amp;"")=0,1,AE23),0))*K23,2))</f>
        <v/>
      </c>
      <c r="M23" s="47"/>
      <c r="N23" s="50" t="str">
        <f aca="false">IF(OR(COUNTA(B23:K23,M23,O23:Q23,T23:V23,Y23,AE23)=0,LEN(L23&amp;"")=0),"",IF(B23="Otros costes no subvencionables",0,IF(B23="Alojamiento y manutención",IF(LEN(W23&amp;"")=0,"",ROUND(MAX(0,MIN(L23-M23,W23*80)),2)),ROUND(L23-M23,2))))</f>
        <v/>
      </c>
      <c r="O23" s="47"/>
      <c r="P23" s="47"/>
      <c r="Q23" s="47"/>
      <c r="R23" s="49" t="str">
        <f aca="false">IF(COUNTA(B23:K23,M23,O23:Q23,T23:V23,Y23,AE23)=0,"",SUMIFS(Pagos!$D$6:$D$405,Pagos!$B$6:$B$405,A23))</f>
        <v/>
      </c>
      <c r="S23" s="51" t="str">
        <f aca="false">IF(OR(COUNTA(B23:K23,M23,O23:Q23,T23:V23,Y23,AE23)=0,COUNTIFS(Pagos!$B$6:$B$405,A23,Pagos!$C$6:$C$405,"&gt;0")=0),"",_xlfn.MAXIFS(Pagos!$C$6:$C$405,Pagos!$B$6:$B$405,A23))</f>
        <v/>
      </c>
      <c r="T23" s="52"/>
      <c r="U23" s="52"/>
      <c r="V23" s="44"/>
      <c r="W23" s="53" t="str">
        <f aca="false">IF(OR(COUNTA(B23:K23,M23,O23:Q23,T23:V23,Y23,AE23)=0,B23&lt;&gt;"Alojamiento y manutención",LEN(T23&amp;"")=0,LEN(U23&amp;"")=0),"",T23*U23)</f>
        <v/>
      </c>
      <c r="X23" s="49" t="str">
        <f aca="false">IF(OR(COUNTA(B23:K23,M23,O23:Q23,T23:V23,Y23,AE23)=0,B23&lt;&gt;"Asesoría y gestión",LEN(N23&amp;"")=0),"",IF(H23+I23-IF(J23="Sí",I23*IF(LEN(AE23&amp;"")=0,1,AE23),0)=0,0,ROUND(N23*H23/(H23+I23-IF(J23="Sí",I23*IF(LEN(AE23&amp;"")=0,1,AE23),0)),2)))</f>
        <v/>
      </c>
      <c r="Y23" s="44"/>
      <c r="Z23" s="54" t="str">
        <f aca="false">IF(COUNTA(B23:K23,M23,O23:Q23,T23:V23,Y23,AE23)=0,"",IF(OR(COUNTA(B23:K23,M23,O23:Q23,T23:V23,Y23,AE23)=0,LEN(B23&amp;"")=0,LEN(C23&amp;"")=0,LEN(D23&amp;"")=0,LEN(E23&amp;"")=0,LEN(F23&amp;"")=0,LEN(G23&amp;"")=0,LEN(H23&amp;"")=0,LEN(I23&amp;"")=0,LEN(J23&amp;"")=0,LEN(K23&amp;"")=0,LEN(O23&amp;"")=0,LEN(P23&amp;"")=0,LEN(Q23&amp;"")=0,LEN(V23&amp;"")=0,AND(B23="Alojamiento y manutención",OR(LEN(T23&amp;"")=0,LEN(U23&amp;"")=0))),"REVISAR: faltan datos","Completo"))</f>
        <v/>
      </c>
      <c r="AA23" s="55" t="str">
        <f aca="false">IF(COUNTA(B23:K23,M23,O23:Q23,T23:V23,Y23,AE23)=0,"",IF(OR(LEN(Datos!$B$20&amp;"")=0,LEN(F23&amp;"")=0),"REVISAR: falta período/fecha",IF(OR(F23&lt;Datos!$B$22,F23&gt;Datos!$B$21),"REVISAR: emisión fuera de período",IF(COUNTIFS(Pagos!$B$6:$B$405,A23,Pagos!$C$6:$C$405,"&gt;"&amp;Datos!$B$23)&gt;0,"REVISAR: pago fuera de plazo",IF(COUNTIFS(Pagos!$B$6:$B$405,A23,Pagos!$C$6:$C$405,"&gt;"&amp;Datos!$B$21)&gt;0,"REVISAR: arts. 14.3 / 15.4","Sin alerta de fechas")))))</f>
        <v/>
      </c>
      <c r="AB23" s="55" t="str">
        <f aca="false">IF(COUNTA(B23:K23,M23,O23:Q23,T23:V23,Y23,AE23)=0,"",IF(Z23&lt;&gt;"Completo","REVISAR: completar datos",IF(OR(H23&lt;0,I23&lt;0,K23&lt;=0,K23&gt;1,M23&lt;0,M23&gt;L23,O23&lt;0,P23&lt;0,Q23&lt;0,Q23&gt;H23+I23,N23&lt;0,O23&gt;N23,O23+P23&gt;L23+0.01,AND(J23&lt;&gt;"Sí",J23&lt;&gt;"No"),AND(LEN(AE23&amp;"")&lt;&gt;0,OR(AE23&lt;=0,AE23&gt;1,J23&lt;&gt;"Sí"))),"REVISAR: importes incoherentes",IF(ABS(R23-H23-I23)&gt;0.01,"REVISAR: pago incompleto/excesivo",IF(AND(B23="Alojamiento y manutención",OR(T23&lt;=0,U23&lt;=0,MOD(T23,1)&lt;&gt;0,MOD(U23,1)&lt;&gt;0)),"REVISAR: personas/días",IF(AND(Datos!$B$25="No recuperable",J23="Sí",I23&gt;0),"REVISAR: régimen IVA",IF(AND(Datos!$B$25="Totalmente recuperable",I23&gt;0,OR(J23&lt;&gt;"Sí",AND(LEN(AE23&amp;"")&lt;&gt;0,AE23&lt;&gt;1))),"REVISAR: régimen IVA",IF(AND(Datos!$B$25="Parcialmente recuperable",J23="Sí",I23&gt;0,LEN(AE23&amp;"")=0),"REVISAR: indicar % IVA", "Sin alerta de importes"))))))))</f>
        <v/>
      </c>
      <c r="AC23" s="55" t="str">
        <f aca="false">IF(COUNTA(B23:K23,M23,O23:Q23,T23:V23,Y23,AE23)=0,"",IF(OR(COUNTIFS($A$6:$A$205,A23)&gt;1,AND(LEN(D23&amp;"")&gt;0,LEN(E23&amp;"")&gt;0,COUNTIFS($D$6:$D$205,D23,$E$6:$E$205,E23)&gt;1)),"REVISAR: posible duplicado","Sin duplicado"))</f>
        <v/>
      </c>
      <c r="AD23" s="54" t="str">
        <f aca="false">IF(COUNTA(B23:K23,M23,O23:Q23,T23:V23,Y23,AE23)=0,"",IF(LEN(Datos!$B$17&amp;"")=0,"REVISAR: falta concesión",IF(AND(Q23&gt;0,COUNTIFS(Pagos!$B$6:$B$405,A23,Pagos!$E$6:$E$405,"Ingreso retenciones")=0),"REVISAR: acreditación IRPF",IF(LEN(Datos!$B$24&amp;"")=0,"REVISAR: seleccionar modalidad",IF(Datos!$B$24="Normal","Adjuntar factura y pagos","Conservar factura y pagos")))))</f>
        <v/>
      </c>
      <c r="AE23" s="56"/>
    </row>
    <row r="24" customFormat="false" ht="19.5" hidden="false" customHeight="true" outlineLevel="0" collapsed="false">
      <c r="A24" s="43" t="s">
        <v>129</v>
      </c>
      <c r="B24" s="44"/>
      <c r="C24" s="44"/>
      <c r="D24" s="45"/>
      <c r="E24" s="45"/>
      <c r="F24" s="46"/>
      <c r="G24" s="44"/>
      <c r="H24" s="47"/>
      <c r="I24" s="47"/>
      <c r="J24" s="44"/>
      <c r="K24" s="48"/>
      <c r="L24" s="49" t="str">
        <f aca="false">IF(OR(COUNTA(B24:K24,M24,O24:Q24,T24:V24,Y24,AE24)=0,LEN(H24&amp;"")=0,LEN(I24&amp;"")=0,LEN(J24&amp;"")=0,LEN(K24&amp;"")=0),"",ROUND((H24+I24-IF(J24="Sí",I24*IF(LEN(AE24&amp;"")=0,1,AE24),0))*K24,2))</f>
        <v/>
      </c>
      <c r="M24" s="47"/>
      <c r="N24" s="50" t="str">
        <f aca="false">IF(OR(COUNTA(B24:K24,M24,O24:Q24,T24:V24,Y24,AE24)=0,LEN(L24&amp;"")=0),"",IF(B24="Otros costes no subvencionables",0,IF(B24="Alojamiento y manutención",IF(LEN(W24&amp;"")=0,"",ROUND(MAX(0,MIN(L24-M24,W24*80)),2)),ROUND(L24-M24,2))))</f>
        <v/>
      </c>
      <c r="O24" s="47"/>
      <c r="P24" s="47"/>
      <c r="Q24" s="47"/>
      <c r="R24" s="49" t="str">
        <f aca="false">IF(COUNTA(B24:K24,M24,O24:Q24,T24:V24,Y24,AE24)=0,"",SUMIFS(Pagos!$D$6:$D$405,Pagos!$B$6:$B$405,A24))</f>
        <v/>
      </c>
      <c r="S24" s="51" t="str">
        <f aca="false">IF(OR(COUNTA(B24:K24,M24,O24:Q24,T24:V24,Y24,AE24)=0,COUNTIFS(Pagos!$B$6:$B$405,A24,Pagos!$C$6:$C$405,"&gt;0")=0),"",_xlfn.MAXIFS(Pagos!$C$6:$C$405,Pagos!$B$6:$B$405,A24))</f>
        <v/>
      </c>
      <c r="T24" s="52"/>
      <c r="U24" s="52"/>
      <c r="V24" s="44"/>
      <c r="W24" s="53" t="str">
        <f aca="false">IF(OR(COUNTA(B24:K24,M24,O24:Q24,T24:V24,Y24,AE24)=0,B24&lt;&gt;"Alojamiento y manutención",LEN(T24&amp;"")=0,LEN(U24&amp;"")=0),"",T24*U24)</f>
        <v/>
      </c>
      <c r="X24" s="49" t="str">
        <f aca="false">IF(OR(COUNTA(B24:K24,M24,O24:Q24,T24:V24,Y24,AE24)=0,B24&lt;&gt;"Asesoría y gestión",LEN(N24&amp;"")=0),"",IF(H24+I24-IF(J24="Sí",I24*IF(LEN(AE24&amp;"")=0,1,AE24),0)=0,0,ROUND(N24*H24/(H24+I24-IF(J24="Sí",I24*IF(LEN(AE24&amp;"")=0,1,AE24),0)),2)))</f>
        <v/>
      </c>
      <c r="Y24" s="44"/>
      <c r="Z24" s="54" t="str">
        <f aca="false">IF(COUNTA(B24:K24,M24,O24:Q24,T24:V24,Y24,AE24)=0,"",IF(OR(COUNTA(B24:K24,M24,O24:Q24,T24:V24,Y24,AE24)=0,LEN(B24&amp;"")=0,LEN(C24&amp;"")=0,LEN(D24&amp;"")=0,LEN(E24&amp;"")=0,LEN(F24&amp;"")=0,LEN(G24&amp;"")=0,LEN(H24&amp;"")=0,LEN(I24&amp;"")=0,LEN(J24&amp;"")=0,LEN(K24&amp;"")=0,LEN(O24&amp;"")=0,LEN(P24&amp;"")=0,LEN(Q24&amp;"")=0,LEN(V24&amp;"")=0,AND(B24="Alojamiento y manutención",OR(LEN(T24&amp;"")=0,LEN(U24&amp;"")=0))),"REVISAR: faltan datos","Completo"))</f>
        <v/>
      </c>
      <c r="AA24" s="55" t="str">
        <f aca="false">IF(COUNTA(B24:K24,M24,O24:Q24,T24:V24,Y24,AE24)=0,"",IF(OR(LEN(Datos!$B$20&amp;"")=0,LEN(F24&amp;"")=0),"REVISAR: falta período/fecha",IF(OR(F24&lt;Datos!$B$22,F24&gt;Datos!$B$21),"REVISAR: emisión fuera de período",IF(COUNTIFS(Pagos!$B$6:$B$405,A24,Pagos!$C$6:$C$405,"&gt;"&amp;Datos!$B$23)&gt;0,"REVISAR: pago fuera de plazo",IF(COUNTIFS(Pagos!$B$6:$B$405,A24,Pagos!$C$6:$C$405,"&gt;"&amp;Datos!$B$21)&gt;0,"REVISAR: arts. 14.3 / 15.4","Sin alerta de fechas")))))</f>
        <v/>
      </c>
      <c r="AB24" s="55" t="str">
        <f aca="false">IF(COUNTA(B24:K24,M24,O24:Q24,T24:V24,Y24,AE24)=0,"",IF(Z24&lt;&gt;"Completo","REVISAR: completar datos",IF(OR(H24&lt;0,I24&lt;0,K24&lt;=0,K24&gt;1,M24&lt;0,M24&gt;L24,O24&lt;0,P24&lt;0,Q24&lt;0,Q24&gt;H24+I24,N24&lt;0,O24&gt;N24,O24+P24&gt;L24+0.01,AND(J24&lt;&gt;"Sí",J24&lt;&gt;"No"),AND(LEN(AE24&amp;"")&lt;&gt;0,OR(AE24&lt;=0,AE24&gt;1,J24&lt;&gt;"Sí"))),"REVISAR: importes incoherentes",IF(ABS(R24-H24-I24)&gt;0.01,"REVISAR: pago incompleto/excesivo",IF(AND(B24="Alojamiento y manutención",OR(T24&lt;=0,U24&lt;=0,MOD(T24,1)&lt;&gt;0,MOD(U24,1)&lt;&gt;0)),"REVISAR: personas/días",IF(AND(Datos!$B$25="No recuperable",J24="Sí",I24&gt;0),"REVISAR: régimen IVA",IF(AND(Datos!$B$25="Totalmente recuperable",I24&gt;0,OR(J24&lt;&gt;"Sí",AND(LEN(AE24&amp;"")&lt;&gt;0,AE24&lt;&gt;1))),"REVISAR: régimen IVA",IF(AND(Datos!$B$25="Parcialmente recuperable",J24="Sí",I24&gt;0,LEN(AE24&amp;"")=0),"REVISAR: indicar % IVA", "Sin alerta de importes"))))))))</f>
        <v/>
      </c>
      <c r="AC24" s="55" t="str">
        <f aca="false">IF(COUNTA(B24:K24,M24,O24:Q24,T24:V24,Y24,AE24)=0,"",IF(OR(COUNTIFS($A$6:$A$205,A24)&gt;1,AND(LEN(D24&amp;"")&gt;0,LEN(E24&amp;"")&gt;0,COUNTIFS($D$6:$D$205,D24,$E$6:$E$205,E24)&gt;1)),"REVISAR: posible duplicado","Sin duplicado"))</f>
        <v/>
      </c>
      <c r="AD24" s="54" t="str">
        <f aca="false">IF(COUNTA(B24:K24,M24,O24:Q24,T24:V24,Y24,AE24)=0,"",IF(LEN(Datos!$B$17&amp;"")=0,"REVISAR: falta concesión",IF(AND(Q24&gt;0,COUNTIFS(Pagos!$B$6:$B$405,A24,Pagos!$E$6:$E$405,"Ingreso retenciones")=0),"REVISAR: acreditación IRPF",IF(LEN(Datos!$B$24&amp;"")=0,"REVISAR: seleccionar modalidad",IF(Datos!$B$24="Normal","Adjuntar factura y pagos","Conservar factura y pagos")))))</f>
        <v/>
      </c>
      <c r="AE24" s="56"/>
    </row>
    <row r="25" customFormat="false" ht="19.5" hidden="false" customHeight="true" outlineLevel="0" collapsed="false">
      <c r="A25" s="43" t="s">
        <v>130</v>
      </c>
      <c r="B25" s="44"/>
      <c r="C25" s="44"/>
      <c r="D25" s="45"/>
      <c r="E25" s="45"/>
      <c r="F25" s="46"/>
      <c r="G25" s="44"/>
      <c r="H25" s="47"/>
      <c r="I25" s="47"/>
      <c r="J25" s="44"/>
      <c r="K25" s="48"/>
      <c r="L25" s="49" t="str">
        <f aca="false">IF(OR(COUNTA(B25:K25,M25,O25:Q25,T25:V25,Y25,AE25)=0,LEN(H25&amp;"")=0,LEN(I25&amp;"")=0,LEN(J25&amp;"")=0,LEN(K25&amp;"")=0),"",ROUND((H25+I25-IF(J25="Sí",I25*IF(LEN(AE25&amp;"")=0,1,AE25),0))*K25,2))</f>
        <v/>
      </c>
      <c r="M25" s="47"/>
      <c r="N25" s="50" t="str">
        <f aca="false">IF(OR(COUNTA(B25:K25,M25,O25:Q25,T25:V25,Y25,AE25)=0,LEN(L25&amp;"")=0),"",IF(B25="Otros costes no subvencionables",0,IF(B25="Alojamiento y manutención",IF(LEN(W25&amp;"")=0,"",ROUND(MAX(0,MIN(L25-M25,W25*80)),2)),ROUND(L25-M25,2))))</f>
        <v/>
      </c>
      <c r="O25" s="47"/>
      <c r="P25" s="47"/>
      <c r="Q25" s="47"/>
      <c r="R25" s="49" t="str">
        <f aca="false">IF(COUNTA(B25:K25,M25,O25:Q25,T25:V25,Y25,AE25)=0,"",SUMIFS(Pagos!$D$6:$D$405,Pagos!$B$6:$B$405,A25))</f>
        <v/>
      </c>
      <c r="S25" s="51" t="str">
        <f aca="false">IF(OR(COUNTA(B25:K25,M25,O25:Q25,T25:V25,Y25,AE25)=0,COUNTIFS(Pagos!$B$6:$B$405,A25,Pagos!$C$6:$C$405,"&gt;0")=0),"",_xlfn.MAXIFS(Pagos!$C$6:$C$405,Pagos!$B$6:$B$405,A25))</f>
        <v/>
      </c>
      <c r="T25" s="52"/>
      <c r="U25" s="52"/>
      <c r="V25" s="44"/>
      <c r="W25" s="53" t="str">
        <f aca="false">IF(OR(COUNTA(B25:K25,M25,O25:Q25,T25:V25,Y25,AE25)=0,B25&lt;&gt;"Alojamiento y manutención",LEN(T25&amp;"")=0,LEN(U25&amp;"")=0),"",T25*U25)</f>
        <v/>
      </c>
      <c r="X25" s="49" t="str">
        <f aca="false">IF(OR(COUNTA(B25:K25,M25,O25:Q25,T25:V25,Y25,AE25)=0,B25&lt;&gt;"Asesoría y gestión",LEN(N25&amp;"")=0),"",IF(H25+I25-IF(J25="Sí",I25*IF(LEN(AE25&amp;"")=0,1,AE25),0)=0,0,ROUND(N25*H25/(H25+I25-IF(J25="Sí",I25*IF(LEN(AE25&amp;"")=0,1,AE25),0)),2)))</f>
        <v/>
      </c>
      <c r="Y25" s="44"/>
      <c r="Z25" s="54" t="str">
        <f aca="false">IF(COUNTA(B25:K25,M25,O25:Q25,T25:V25,Y25,AE25)=0,"",IF(OR(COUNTA(B25:K25,M25,O25:Q25,T25:V25,Y25,AE25)=0,LEN(B25&amp;"")=0,LEN(C25&amp;"")=0,LEN(D25&amp;"")=0,LEN(E25&amp;"")=0,LEN(F25&amp;"")=0,LEN(G25&amp;"")=0,LEN(H25&amp;"")=0,LEN(I25&amp;"")=0,LEN(J25&amp;"")=0,LEN(K25&amp;"")=0,LEN(O25&amp;"")=0,LEN(P25&amp;"")=0,LEN(Q25&amp;"")=0,LEN(V25&amp;"")=0,AND(B25="Alojamiento y manutención",OR(LEN(T25&amp;"")=0,LEN(U25&amp;"")=0))),"REVISAR: faltan datos","Completo"))</f>
        <v/>
      </c>
      <c r="AA25" s="55" t="str">
        <f aca="false">IF(COUNTA(B25:K25,M25,O25:Q25,T25:V25,Y25,AE25)=0,"",IF(OR(LEN(Datos!$B$20&amp;"")=0,LEN(F25&amp;"")=0),"REVISAR: falta período/fecha",IF(OR(F25&lt;Datos!$B$22,F25&gt;Datos!$B$21),"REVISAR: emisión fuera de período",IF(COUNTIFS(Pagos!$B$6:$B$405,A25,Pagos!$C$6:$C$405,"&gt;"&amp;Datos!$B$23)&gt;0,"REVISAR: pago fuera de plazo",IF(COUNTIFS(Pagos!$B$6:$B$405,A25,Pagos!$C$6:$C$405,"&gt;"&amp;Datos!$B$21)&gt;0,"REVISAR: arts. 14.3 / 15.4","Sin alerta de fechas")))))</f>
        <v/>
      </c>
      <c r="AB25" s="55" t="str">
        <f aca="false">IF(COUNTA(B25:K25,M25,O25:Q25,T25:V25,Y25,AE25)=0,"",IF(Z25&lt;&gt;"Completo","REVISAR: completar datos",IF(OR(H25&lt;0,I25&lt;0,K25&lt;=0,K25&gt;1,M25&lt;0,M25&gt;L25,O25&lt;0,P25&lt;0,Q25&lt;0,Q25&gt;H25+I25,N25&lt;0,O25&gt;N25,O25+P25&gt;L25+0.01,AND(J25&lt;&gt;"Sí",J25&lt;&gt;"No"),AND(LEN(AE25&amp;"")&lt;&gt;0,OR(AE25&lt;=0,AE25&gt;1,J25&lt;&gt;"Sí"))),"REVISAR: importes incoherentes",IF(ABS(R25-H25-I25)&gt;0.01,"REVISAR: pago incompleto/excesivo",IF(AND(B25="Alojamiento y manutención",OR(T25&lt;=0,U25&lt;=0,MOD(T25,1)&lt;&gt;0,MOD(U25,1)&lt;&gt;0)),"REVISAR: personas/días",IF(AND(Datos!$B$25="No recuperable",J25="Sí",I25&gt;0),"REVISAR: régimen IVA",IF(AND(Datos!$B$25="Totalmente recuperable",I25&gt;0,OR(J25&lt;&gt;"Sí",AND(LEN(AE25&amp;"")&lt;&gt;0,AE25&lt;&gt;1))),"REVISAR: régimen IVA",IF(AND(Datos!$B$25="Parcialmente recuperable",J25="Sí",I25&gt;0,LEN(AE25&amp;"")=0),"REVISAR: indicar % IVA", "Sin alerta de importes"))))))))</f>
        <v/>
      </c>
      <c r="AC25" s="55" t="str">
        <f aca="false">IF(COUNTA(B25:K25,M25,O25:Q25,T25:V25,Y25,AE25)=0,"",IF(OR(COUNTIFS($A$6:$A$205,A25)&gt;1,AND(LEN(D25&amp;"")&gt;0,LEN(E25&amp;"")&gt;0,COUNTIFS($D$6:$D$205,D25,$E$6:$E$205,E25)&gt;1)),"REVISAR: posible duplicado","Sin duplicado"))</f>
        <v/>
      </c>
      <c r="AD25" s="54" t="str">
        <f aca="false">IF(COUNTA(B25:K25,M25,O25:Q25,T25:V25,Y25,AE25)=0,"",IF(LEN(Datos!$B$17&amp;"")=0,"REVISAR: falta concesión",IF(AND(Q25&gt;0,COUNTIFS(Pagos!$B$6:$B$405,A25,Pagos!$E$6:$E$405,"Ingreso retenciones")=0),"REVISAR: acreditación IRPF",IF(LEN(Datos!$B$24&amp;"")=0,"REVISAR: seleccionar modalidad",IF(Datos!$B$24="Normal","Adjuntar factura y pagos","Conservar factura y pagos")))))</f>
        <v/>
      </c>
      <c r="AE25" s="56"/>
    </row>
    <row r="26" customFormat="false" ht="19.5" hidden="false" customHeight="true" outlineLevel="0" collapsed="false">
      <c r="A26" s="43" t="s">
        <v>131</v>
      </c>
      <c r="B26" s="44"/>
      <c r="C26" s="44"/>
      <c r="D26" s="45"/>
      <c r="E26" s="45"/>
      <c r="F26" s="46"/>
      <c r="G26" s="44"/>
      <c r="H26" s="47"/>
      <c r="I26" s="47"/>
      <c r="J26" s="44"/>
      <c r="K26" s="48"/>
      <c r="L26" s="49" t="str">
        <f aca="false">IF(OR(COUNTA(B26:K26,M26,O26:Q26,T26:V26,Y26,AE26)=0,LEN(H26&amp;"")=0,LEN(I26&amp;"")=0,LEN(J26&amp;"")=0,LEN(K26&amp;"")=0),"",ROUND((H26+I26-IF(J26="Sí",I26*IF(LEN(AE26&amp;"")=0,1,AE26),0))*K26,2))</f>
        <v/>
      </c>
      <c r="M26" s="47"/>
      <c r="N26" s="50" t="str">
        <f aca="false">IF(OR(COUNTA(B26:K26,M26,O26:Q26,T26:V26,Y26,AE26)=0,LEN(L26&amp;"")=0),"",IF(B26="Otros costes no subvencionables",0,IF(B26="Alojamiento y manutención",IF(LEN(W26&amp;"")=0,"",ROUND(MAX(0,MIN(L26-M26,W26*80)),2)),ROUND(L26-M26,2))))</f>
        <v/>
      </c>
      <c r="O26" s="47"/>
      <c r="P26" s="47"/>
      <c r="Q26" s="47"/>
      <c r="R26" s="49" t="str">
        <f aca="false">IF(COUNTA(B26:K26,M26,O26:Q26,T26:V26,Y26,AE26)=0,"",SUMIFS(Pagos!$D$6:$D$405,Pagos!$B$6:$B$405,A26))</f>
        <v/>
      </c>
      <c r="S26" s="51" t="str">
        <f aca="false">IF(OR(COUNTA(B26:K26,M26,O26:Q26,T26:V26,Y26,AE26)=0,COUNTIFS(Pagos!$B$6:$B$405,A26,Pagos!$C$6:$C$405,"&gt;0")=0),"",_xlfn.MAXIFS(Pagos!$C$6:$C$405,Pagos!$B$6:$B$405,A26))</f>
        <v/>
      </c>
      <c r="T26" s="52"/>
      <c r="U26" s="52"/>
      <c r="V26" s="44"/>
      <c r="W26" s="53" t="str">
        <f aca="false">IF(OR(COUNTA(B26:K26,M26,O26:Q26,T26:V26,Y26,AE26)=0,B26&lt;&gt;"Alojamiento y manutención",LEN(T26&amp;"")=0,LEN(U26&amp;"")=0),"",T26*U26)</f>
        <v/>
      </c>
      <c r="X26" s="49" t="str">
        <f aca="false">IF(OR(COUNTA(B26:K26,M26,O26:Q26,T26:V26,Y26,AE26)=0,B26&lt;&gt;"Asesoría y gestión",LEN(N26&amp;"")=0),"",IF(H26+I26-IF(J26="Sí",I26*IF(LEN(AE26&amp;"")=0,1,AE26),0)=0,0,ROUND(N26*H26/(H26+I26-IF(J26="Sí",I26*IF(LEN(AE26&amp;"")=0,1,AE26),0)),2)))</f>
        <v/>
      </c>
      <c r="Y26" s="44"/>
      <c r="Z26" s="54" t="str">
        <f aca="false">IF(COUNTA(B26:K26,M26,O26:Q26,T26:V26,Y26,AE26)=0,"",IF(OR(COUNTA(B26:K26,M26,O26:Q26,T26:V26,Y26,AE26)=0,LEN(B26&amp;"")=0,LEN(C26&amp;"")=0,LEN(D26&amp;"")=0,LEN(E26&amp;"")=0,LEN(F26&amp;"")=0,LEN(G26&amp;"")=0,LEN(H26&amp;"")=0,LEN(I26&amp;"")=0,LEN(J26&amp;"")=0,LEN(K26&amp;"")=0,LEN(O26&amp;"")=0,LEN(P26&amp;"")=0,LEN(Q26&amp;"")=0,LEN(V26&amp;"")=0,AND(B26="Alojamiento y manutención",OR(LEN(T26&amp;"")=0,LEN(U26&amp;"")=0))),"REVISAR: faltan datos","Completo"))</f>
        <v/>
      </c>
      <c r="AA26" s="55" t="str">
        <f aca="false">IF(COUNTA(B26:K26,M26,O26:Q26,T26:V26,Y26,AE26)=0,"",IF(OR(LEN(Datos!$B$20&amp;"")=0,LEN(F26&amp;"")=0),"REVISAR: falta período/fecha",IF(OR(F26&lt;Datos!$B$22,F26&gt;Datos!$B$21),"REVISAR: emisión fuera de período",IF(COUNTIFS(Pagos!$B$6:$B$405,A26,Pagos!$C$6:$C$405,"&gt;"&amp;Datos!$B$23)&gt;0,"REVISAR: pago fuera de plazo",IF(COUNTIFS(Pagos!$B$6:$B$405,A26,Pagos!$C$6:$C$405,"&gt;"&amp;Datos!$B$21)&gt;0,"REVISAR: arts. 14.3 / 15.4","Sin alerta de fechas")))))</f>
        <v/>
      </c>
      <c r="AB26" s="55" t="str">
        <f aca="false">IF(COUNTA(B26:K26,M26,O26:Q26,T26:V26,Y26,AE26)=0,"",IF(Z26&lt;&gt;"Completo","REVISAR: completar datos",IF(OR(H26&lt;0,I26&lt;0,K26&lt;=0,K26&gt;1,M26&lt;0,M26&gt;L26,O26&lt;0,P26&lt;0,Q26&lt;0,Q26&gt;H26+I26,N26&lt;0,O26&gt;N26,O26+P26&gt;L26+0.01,AND(J26&lt;&gt;"Sí",J26&lt;&gt;"No"),AND(LEN(AE26&amp;"")&lt;&gt;0,OR(AE26&lt;=0,AE26&gt;1,J26&lt;&gt;"Sí"))),"REVISAR: importes incoherentes",IF(ABS(R26-H26-I26)&gt;0.01,"REVISAR: pago incompleto/excesivo",IF(AND(B26="Alojamiento y manutención",OR(T26&lt;=0,U26&lt;=0,MOD(T26,1)&lt;&gt;0,MOD(U26,1)&lt;&gt;0)),"REVISAR: personas/días",IF(AND(Datos!$B$25="No recuperable",J26="Sí",I26&gt;0),"REVISAR: régimen IVA",IF(AND(Datos!$B$25="Totalmente recuperable",I26&gt;0,OR(J26&lt;&gt;"Sí",AND(LEN(AE26&amp;"")&lt;&gt;0,AE26&lt;&gt;1))),"REVISAR: régimen IVA",IF(AND(Datos!$B$25="Parcialmente recuperable",J26="Sí",I26&gt;0,LEN(AE26&amp;"")=0),"REVISAR: indicar % IVA", "Sin alerta de importes"))))))))</f>
        <v/>
      </c>
      <c r="AC26" s="55" t="str">
        <f aca="false">IF(COUNTA(B26:K26,M26,O26:Q26,T26:V26,Y26,AE26)=0,"",IF(OR(COUNTIFS($A$6:$A$205,A26)&gt;1,AND(LEN(D26&amp;"")&gt;0,LEN(E26&amp;"")&gt;0,COUNTIFS($D$6:$D$205,D26,$E$6:$E$205,E26)&gt;1)),"REVISAR: posible duplicado","Sin duplicado"))</f>
        <v/>
      </c>
      <c r="AD26" s="54" t="str">
        <f aca="false">IF(COUNTA(B26:K26,M26,O26:Q26,T26:V26,Y26,AE26)=0,"",IF(LEN(Datos!$B$17&amp;"")=0,"REVISAR: falta concesión",IF(AND(Q26&gt;0,COUNTIFS(Pagos!$B$6:$B$405,A26,Pagos!$E$6:$E$405,"Ingreso retenciones")=0),"REVISAR: acreditación IRPF",IF(LEN(Datos!$B$24&amp;"")=0,"REVISAR: seleccionar modalidad",IF(Datos!$B$24="Normal","Adjuntar factura y pagos","Conservar factura y pagos")))))</f>
        <v/>
      </c>
      <c r="AE26" s="56"/>
    </row>
    <row r="27" customFormat="false" ht="19.5" hidden="false" customHeight="true" outlineLevel="0" collapsed="false">
      <c r="A27" s="43" t="s">
        <v>132</v>
      </c>
      <c r="B27" s="44"/>
      <c r="C27" s="44"/>
      <c r="D27" s="45"/>
      <c r="E27" s="45"/>
      <c r="F27" s="46"/>
      <c r="G27" s="44"/>
      <c r="H27" s="47"/>
      <c r="I27" s="47"/>
      <c r="J27" s="44"/>
      <c r="K27" s="48"/>
      <c r="L27" s="49" t="str">
        <f aca="false">IF(OR(COUNTA(B27:K27,M27,O27:Q27,T27:V27,Y27,AE27)=0,LEN(H27&amp;"")=0,LEN(I27&amp;"")=0,LEN(J27&amp;"")=0,LEN(K27&amp;"")=0),"",ROUND((H27+I27-IF(J27="Sí",I27*IF(LEN(AE27&amp;"")=0,1,AE27),0))*K27,2))</f>
        <v/>
      </c>
      <c r="M27" s="47"/>
      <c r="N27" s="50" t="str">
        <f aca="false">IF(OR(COUNTA(B27:K27,M27,O27:Q27,T27:V27,Y27,AE27)=0,LEN(L27&amp;"")=0),"",IF(B27="Otros costes no subvencionables",0,IF(B27="Alojamiento y manutención",IF(LEN(W27&amp;"")=0,"",ROUND(MAX(0,MIN(L27-M27,W27*80)),2)),ROUND(L27-M27,2))))</f>
        <v/>
      </c>
      <c r="O27" s="47"/>
      <c r="P27" s="47"/>
      <c r="Q27" s="47"/>
      <c r="R27" s="49" t="str">
        <f aca="false">IF(COUNTA(B27:K27,M27,O27:Q27,T27:V27,Y27,AE27)=0,"",SUMIFS(Pagos!$D$6:$D$405,Pagos!$B$6:$B$405,A27))</f>
        <v/>
      </c>
      <c r="S27" s="51" t="str">
        <f aca="false">IF(OR(COUNTA(B27:K27,M27,O27:Q27,T27:V27,Y27,AE27)=0,COUNTIFS(Pagos!$B$6:$B$405,A27,Pagos!$C$6:$C$405,"&gt;0")=0),"",_xlfn.MAXIFS(Pagos!$C$6:$C$405,Pagos!$B$6:$B$405,A27))</f>
        <v/>
      </c>
      <c r="T27" s="52"/>
      <c r="U27" s="52"/>
      <c r="V27" s="44"/>
      <c r="W27" s="53" t="str">
        <f aca="false">IF(OR(COUNTA(B27:K27,M27,O27:Q27,T27:V27,Y27,AE27)=0,B27&lt;&gt;"Alojamiento y manutención",LEN(T27&amp;"")=0,LEN(U27&amp;"")=0),"",T27*U27)</f>
        <v/>
      </c>
      <c r="X27" s="49" t="str">
        <f aca="false">IF(OR(COUNTA(B27:K27,M27,O27:Q27,T27:V27,Y27,AE27)=0,B27&lt;&gt;"Asesoría y gestión",LEN(N27&amp;"")=0),"",IF(H27+I27-IF(J27="Sí",I27*IF(LEN(AE27&amp;"")=0,1,AE27),0)=0,0,ROUND(N27*H27/(H27+I27-IF(J27="Sí",I27*IF(LEN(AE27&amp;"")=0,1,AE27),0)),2)))</f>
        <v/>
      </c>
      <c r="Y27" s="44"/>
      <c r="Z27" s="54" t="str">
        <f aca="false">IF(COUNTA(B27:K27,M27,O27:Q27,T27:V27,Y27,AE27)=0,"",IF(OR(COUNTA(B27:K27,M27,O27:Q27,T27:V27,Y27,AE27)=0,LEN(B27&amp;"")=0,LEN(C27&amp;"")=0,LEN(D27&amp;"")=0,LEN(E27&amp;"")=0,LEN(F27&amp;"")=0,LEN(G27&amp;"")=0,LEN(H27&amp;"")=0,LEN(I27&amp;"")=0,LEN(J27&amp;"")=0,LEN(K27&amp;"")=0,LEN(O27&amp;"")=0,LEN(P27&amp;"")=0,LEN(Q27&amp;"")=0,LEN(V27&amp;"")=0,AND(B27="Alojamiento y manutención",OR(LEN(T27&amp;"")=0,LEN(U27&amp;"")=0))),"REVISAR: faltan datos","Completo"))</f>
        <v/>
      </c>
      <c r="AA27" s="55" t="str">
        <f aca="false">IF(COUNTA(B27:K27,M27,O27:Q27,T27:V27,Y27,AE27)=0,"",IF(OR(LEN(Datos!$B$20&amp;"")=0,LEN(F27&amp;"")=0),"REVISAR: falta período/fecha",IF(OR(F27&lt;Datos!$B$22,F27&gt;Datos!$B$21),"REVISAR: emisión fuera de período",IF(COUNTIFS(Pagos!$B$6:$B$405,A27,Pagos!$C$6:$C$405,"&gt;"&amp;Datos!$B$23)&gt;0,"REVISAR: pago fuera de plazo",IF(COUNTIFS(Pagos!$B$6:$B$405,A27,Pagos!$C$6:$C$405,"&gt;"&amp;Datos!$B$21)&gt;0,"REVISAR: arts. 14.3 / 15.4","Sin alerta de fechas")))))</f>
        <v/>
      </c>
      <c r="AB27" s="55" t="str">
        <f aca="false">IF(COUNTA(B27:K27,M27,O27:Q27,T27:V27,Y27,AE27)=0,"",IF(Z27&lt;&gt;"Completo","REVISAR: completar datos",IF(OR(H27&lt;0,I27&lt;0,K27&lt;=0,K27&gt;1,M27&lt;0,M27&gt;L27,O27&lt;0,P27&lt;0,Q27&lt;0,Q27&gt;H27+I27,N27&lt;0,O27&gt;N27,O27+P27&gt;L27+0.01,AND(J27&lt;&gt;"Sí",J27&lt;&gt;"No"),AND(LEN(AE27&amp;"")&lt;&gt;0,OR(AE27&lt;=0,AE27&gt;1,J27&lt;&gt;"Sí"))),"REVISAR: importes incoherentes",IF(ABS(R27-H27-I27)&gt;0.01,"REVISAR: pago incompleto/excesivo",IF(AND(B27="Alojamiento y manutención",OR(T27&lt;=0,U27&lt;=0,MOD(T27,1)&lt;&gt;0,MOD(U27,1)&lt;&gt;0)),"REVISAR: personas/días",IF(AND(Datos!$B$25="No recuperable",J27="Sí",I27&gt;0),"REVISAR: régimen IVA",IF(AND(Datos!$B$25="Totalmente recuperable",I27&gt;0,OR(J27&lt;&gt;"Sí",AND(LEN(AE27&amp;"")&lt;&gt;0,AE27&lt;&gt;1))),"REVISAR: régimen IVA",IF(AND(Datos!$B$25="Parcialmente recuperable",J27="Sí",I27&gt;0,LEN(AE27&amp;"")=0),"REVISAR: indicar % IVA", "Sin alerta de importes"))))))))</f>
        <v/>
      </c>
      <c r="AC27" s="55" t="str">
        <f aca="false">IF(COUNTA(B27:K27,M27,O27:Q27,T27:V27,Y27,AE27)=0,"",IF(OR(COUNTIFS($A$6:$A$205,A27)&gt;1,AND(LEN(D27&amp;"")&gt;0,LEN(E27&amp;"")&gt;0,COUNTIFS($D$6:$D$205,D27,$E$6:$E$205,E27)&gt;1)),"REVISAR: posible duplicado","Sin duplicado"))</f>
        <v/>
      </c>
      <c r="AD27" s="54" t="str">
        <f aca="false">IF(COUNTA(B27:K27,M27,O27:Q27,T27:V27,Y27,AE27)=0,"",IF(LEN(Datos!$B$17&amp;"")=0,"REVISAR: falta concesión",IF(AND(Q27&gt;0,COUNTIFS(Pagos!$B$6:$B$405,A27,Pagos!$E$6:$E$405,"Ingreso retenciones")=0),"REVISAR: acreditación IRPF",IF(LEN(Datos!$B$24&amp;"")=0,"REVISAR: seleccionar modalidad",IF(Datos!$B$24="Normal","Adjuntar factura y pagos","Conservar factura y pagos")))))</f>
        <v/>
      </c>
      <c r="AE27" s="56"/>
    </row>
    <row r="28" customFormat="false" ht="19.5" hidden="false" customHeight="true" outlineLevel="0" collapsed="false">
      <c r="A28" s="43" t="s">
        <v>133</v>
      </c>
      <c r="B28" s="44"/>
      <c r="C28" s="44"/>
      <c r="D28" s="45"/>
      <c r="E28" s="45"/>
      <c r="F28" s="46"/>
      <c r="G28" s="44"/>
      <c r="H28" s="47"/>
      <c r="I28" s="47"/>
      <c r="J28" s="44"/>
      <c r="K28" s="48"/>
      <c r="L28" s="49" t="str">
        <f aca="false">IF(OR(COUNTA(B28:K28,M28,O28:Q28,T28:V28,Y28,AE28)=0,LEN(H28&amp;"")=0,LEN(I28&amp;"")=0,LEN(J28&amp;"")=0,LEN(K28&amp;"")=0),"",ROUND((H28+I28-IF(J28="Sí",I28*IF(LEN(AE28&amp;"")=0,1,AE28),0))*K28,2))</f>
        <v/>
      </c>
      <c r="M28" s="47"/>
      <c r="N28" s="50" t="str">
        <f aca="false">IF(OR(COUNTA(B28:K28,M28,O28:Q28,T28:V28,Y28,AE28)=0,LEN(L28&amp;"")=0),"",IF(B28="Otros costes no subvencionables",0,IF(B28="Alojamiento y manutención",IF(LEN(W28&amp;"")=0,"",ROUND(MAX(0,MIN(L28-M28,W28*80)),2)),ROUND(L28-M28,2))))</f>
        <v/>
      </c>
      <c r="O28" s="47"/>
      <c r="P28" s="47"/>
      <c r="Q28" s="47"/>
      <c r="R28" s="49" t="str">
        <f aca="false">IF(COUNTA(B28:K28,M28,O28:Q28,T28:V28,Y28,AE28)=0,"",SUMIFS(Pagos!$D$6:$D$405,Pagos!$B$6:$B$405,A28))</f>
        <v/>
      </c>
      <c r="S28" s="51" t="str">
        <f aca="false">IF(OR(COUNTA(B28:K28,M28,O28:Q28,T28:V28,Y28,AE28)=0,COUNTIFS(Pagos!$B$6:$B$405,A28,Pagos!$C$6:$C$405,"&gt;0")=0),"",_xlfn.MAXIFS(Pagos!$C$6:$C$405,Pagos!$B$6:$B$405,A28))</f>
        <v/>
      </c>
      <c r="T28" s="52"/>
      <c r="U28" s="52"/>
      <c r="V28" s="44"/>
      <c r="W28" s="53" t="str">
        <f aca="false">IF(OR(COUNTA(B28:K28,M28,O28:Q28,T28:V28,Y28,AE28)=0,B28&lt;&gt;"Alojamiento y manutención",LEN(T28&amp;"")=0,LEN(U28&amp;"")=0),"",T28*U28)</f>
        <v/>
      </c>
      <c r="X28" s="49" t="str">
        <f aca="false">IF(OR(COUNTA(B28:K28,M28,O28:Q28,T28:V28,Y28,AE28)=0,B28&lt;&gt;"Asesoría y gestión",LEN(N28&amp;"")=0),"",IF(H28+I28-IF(J28="Sí",I28*IF(LEN(AE28&amp;"")=0,1,AE28),0)=0,0,ROUND(N28*H28/(H28+I28-IF(J28="Sí",I28*IF(LEN(AE28&amp;"")=0,1,AE28),0)),2)))</f>
        <v/>
      </c>
      <c r="Y28" s="44"/>
      <c r="Z28" s="54" t="str">
        <f aca="false">IF(COUNTA(B28:K28,M28,O28:Q28,T28:V28,Y28,AE28)=0,"",IF(OR(COUNTA(B28:K28,M28,O28:Q28,T28:V28,Y28,AE28)=0,LEN(B28&amp;"")=0,LEN(C28&amp;"")=0,LEN(D28&amp;"")=0,LEN(E28&amp;"")=0,LEN(F28&amp;"")=0,LEN(G28&amp;"")=0,LEN(H28&amp;"")=0,LEN(I28&amp;"")=0,LEN(J28&amp;"")=0,LEN(K28&amp;"")=0,LEN(O28&amp;"")=0,LEN(P28&amp;"")=0,LEN(Q28&amp;"")=0,LEN(V28&amp;"")=0,AND(B28="Alojamiento y manutención",OR(LEN(T28&amp;"")=0,LEN(U28&amp;"")=0))),"REVISAR: faltan datos","Completo"))</f>
        <v/>
      </c>
      <c r="AA28" s="55" t="str">
        <f aca="false">IF(COUNTA(B28:K28,M28,O28:Q28,T28:V28,Y28,AE28)=0,"",IF(OR(LEN(Datos!$B$20&amp;"")=0,LEN(F28&amp;"")=0),"REVISAR: falta período/fecha",IF(OR(F28&lt;Datos!$B$22,F28&gt;Datos!$B$21),"REVISAR: emisión fuera de período",IF(COUNTIFS(Pagos!$B$6:$B$405,A28,Pagos!$C$6:$C$405,"&gt;"&amp;Datos!$B$23)&gt;0,"REVISAR: pago fuera de plazo",IF(COUNTIFS(Pagos!$B$6:$B$405,A28,Pagos!$C$6:$C$405,"&gt;"&amp;Datos!$B$21)&gt;0,"REVISAR: arts. 14.3 / 15.4","Sin alerta de fechas")))))</f>
        <v/>
      </c>
      <c r="AB28" s="55" t="str">
        <f aca="false">IF(COUNTA(B28:K28,M28,O28:Q28,T28:V28,Y28,AE28)=0,"",IF(Z28&lt;&gt;"Completo","REVISAR: completar datos",IF(OR(H28&lt;0,I28&lt;0,K28&lt;=0,K28&gt;1,M28&lt;0,M28&gt;L28,O28&lt;0,P28&lt;0,Q28&lt;0,Q28&gt;H28+I28,N28&lt;0,O28&gt;N28,O28+P28&gt;L28+0.01,AND(J28&lt;&gt;"Sí",J28&lt;&gt;"No"),AND(LEN(AE28&amp;"")&lt;&gt;0,OR(AE28&lt;=0,AE28&gt;1,J28&lt;&gt;"Sí"))),"REVISAR: importes incoherentes",IF(ABS(R28-H28-I28)&gt;0.01,"REVISAR: pago incompleto/excesivo",IF(AND(B28="Alojamiento y manutención",OR(T28&lt;=0,U28&lt;=0,MOD(T28,1)&lt;&gt;0,MOD(U28,1)&lt;&gt;0)),"REVISAR: personas/días",IF(AND(Datos!$B$25="No recuperable",J28="Sí",I28&gt;0),"REVISAR: régimen IVA",IF(AND(Datos!$B$25="Totalmente recuperable",I28&gt;0,OR(J28&lt;&gt;"Sí",AND(LEN(AE28&amp;"")&lt;&gt;0,AE28&lt;&gt;1))),"REVISAR: régimen IVA",IF(AND(Datos!$B$25="Parcialmente recuperable",J28="Sí",I28&gt;0,LEN(AE28&amp;"")=0),"REVISAR: indicar % IVA", "Sin alerta de importes"))))))))</f>
        <v/>
      </c>
      <c r="AC28" s="55" t="str">
        <f aca="false">IF(COUNTA(B28:K28,M28,O28:Q28,T28:V28,Y28,AE28)=0,"",IF(OR(COUNTIFS($A$6:$A$205,A28)&gt;1,AND(LEN(D28&amp;"")&gt;0,LEN(E28&amp;"")&gt;0,COUNTIFS($D$6:$D$205,D28,$E$6:$E$205,E28)&gt;1)),"REVISAR: posible duplicado","Sin duplicado"))</f>
        <v/>
      </c>
      <c r="AD28" s="54" t="str">
        <f aca="false">IF(COUNTA(B28:K28,M28,O28:Q28,T28:V28,Y28,AE28)=0,"",IF(LEN(Datos!$B$17&amp;"")=0,"REVISAR: falta concesión",IF(AND(Q28&gt;0,COUNTIFS(Pagos!$B$6:$B$405,A28,Pagos!$E$6:$E$405,"Ingreso retenciones")=0),"REVISAR: acreditación IRPF",IF(LEN(Datos!$B$24&amp;"")=0,"REVISAR: seleccionar modalidad",IF(Datos!$B$24="Normal","Adjuntar factura y pagos","Conservar factura y pagos")))))</f>
        <v/>
      </c>
      <c r="AE28" s="56"/>
    </row>
    <row r="29" customFormat="false" ht="19.5" hidden="false" customHeight="true" outlineLevel="0" collapsed="false">
      <c r="A29" s="43" t="s">
        <v>134</v>
      </c>
      <c r="B29" s="44"/>
      <c r="C29" s="44"/>
      <c r="D29" s="45"/>
      <c r="E29" s="45"/>
      <c r="F29" s="46"/>
      <c r="G29" s="44"/>
      <c r="H29" s="47"/>
      <c r="I29" s="47"/>
      <c r="J29" s="44"/>
      <c r="K29" s="48"/>
      <c r="L29" s="49" t="str">
        <f aca="false">IF(OR(COUNTA(B29:K29,M29,O29:Q29,T29:V29,Y29,AE29)=0,LEN(H29&amp;"")=0,LEN(I29&amp;"")=0,LEN(J29&amp;"")=0,LEN(K29&amp;"")=0),"",ROUND((H29+I29-IF(J29="Sí",I29*IF(LEN(AE29&amp;"")=0,1,AE29),0))*K29,2))</f>
        <v/>
      </c>
      <c r="M29" s="47"/>
      <c r="N29" s="50" t="str">
        <f aca="false">IF(OR(COUNTA(B29:K29,M29,O29:Q29,T29:V29,Y29,AE29)=0,LEN(L29&amp;"")=0),"",IF(B29="Otros costes no subvencionables",0,IF(B29="Alojamiento y manutención",IF(LEN(W29&amp;"")=0,"",ROUND(MAX(0,MIN(L29-M29,W29*80)),2)),ROUND(L29-M29,2))))</f>
        <v/>
      </c>
      <c r="O29" s="47"/>
      <c r="P29" s="47"/>
      <c r="Q29" s="47"/>
      <c r="R29" s="49" t="str">
        <f aca="false">IF(COUNTA(B29:K29,M29,O29:Q29,T29:V29,Y29,AE29)=0,"",SUMIFS(Pagos!$D$6:$D$405,Pagos!$B$6:$B$405,A29))</f>
        <v/>
      </c>
      <c r="S29" s="51" t="str">
        <f aca="false">IF(OR(COUNTA(B29:K29,M29,O29:Q29,T29:V29,Y29,AE29)=0,COUNTIFS(Pagos!$B$6:$B$405,A29,Pagos!$C$6:$C$405,"&gt;0")=0),"",_xlfn.MAXIFS(Pagos!$C$6:$C$405,Pagos!$B$6:$B$405,A29))</f>
        <v/>
      </c>
      <c r="T29" s="52"/>
      <c r="U29" s="52"/>
      <c r="V29" s="44"/>
      <c r="W29" s="53" t="str">
        <f aca="false">IF(OR(COUNTA(B29:K29,M29,O29:Q29,T29:V29,Y29,AE29)=0,B29&lt;&gt;"Alojamiento y manutención",LEN(T29&amp;"")=0,LEN(U29&amp;"")=0),"",T29*U29)</f>
        <v/>
      </c>
      <c r="X29" s="49" t="str">
        <f aca="false">IF(OR(COUNTA(B29:K29,M29,O29:Q29,T29:V29,Y29,AE29)=0,B29&lt;&gt;"Asesoría y gestión",LEN(N29&amp;"")=0),"",IF(H29+I29-IF(J29="Sí",I29*IF(LEN(AE29&amp;"")=0,1,AE29),0)=0,0,ROUND(N29*H29/(H29+I29-IF(J29="Sí",I29*IF(LEN(AE29&amp;"")=0,1,AE29),0)),2)))</f>
        <v/>
      </c>
      <c r="Y29" s="44"/>
      <c r="Z29" s="54" t="str">
        <f aca="false">IF(COUNTA(B29:K29,M29,O29:Q29,T29:V29,Y29,AE29)=0,"",IF(OR(COUNTA(B29:K29,M29,O29:Q29,T29:V29,Y29,AE29)=0,LEN(B29&amp;"")=0,LEN(C29&amp;"")=0,LEN(D29&amp;"")=0,LEN(E29&amp;"")=0,LEN(F29&amp;"")=0,LEN(G29&amp;"")=0,LEN(H29&amp;"")=0,LEN(I29&amp;"")=0,LEN(J29&amp;"")=0,LEN(K29&amp;"")=0,LEN(O29&amp;"")=0,LEN(P29&amp;"")=0,LEN(Q29&amp;"")=0,LEN(V29&amp;"")=0,AND(B29="Alojamiento y manutención",OR(LEN(T29&amp;"")=0,LEN(U29&amp;"")=0))),"REVISAR: faltan datos","Completo"))</f>
        <v/>
      </c>
      <c r="AA29" s="55" t="str">
        <f aca="false">IF(COUNTA(B29:K29,M29,O29:Q29,T29:V29,Y29,AE29)=0,"",IF(OR(LEN(Datos!$B$20&amp;"")=0,LEN(F29&amp;"")=0),"REVISAR: falta período/fecha",IF(OR(F29&lt;Datos!$B$22,F29&gt;Datos!$B$21),"REVISAR: emisión fuera de período",IF(COUNTIFS(Pagos!$B$6:$B$405,A29,Pagos!$C$6:$C$405,"&gt;"&amp;Datos!$B$23)&gt;0,"REVISAR: pago fuera de plazo",IF(COUNTIFS(Pagos!$B$6:$B$405,A29,Pagos!$C$6:$C$405,"&gt;"&amp;Datos!$B$21)&gt;0,"REVISAR: arts. 14.3 / 15.4","Sin alerta de fechas")))))</f>
        <v/>
      </c>
      <c r="AB29" s="55" t="str">
        <f aca="false">IF(COUNTA(B29:K29,M29,O29:Q29,T29:V29,Y29,AE29)=0,"",IF(Z29&lt;&gt;"Completo","REVISAR: completar datos",IF(OR(H29&lt;0,I29&lt;0,K29&lt;=0,K29&gt;1,M29&lt;0,M29&gt;L29,O29&lt;0,P29&lt;0,Q29&lt;0,Q29&gt;H29+I29,N29&lt;0,O29&gt;N29,O29+P29&gt;L29+0.01,AND(J29&lt;&gt;"Sí",J29&lt;&gt;"No"),AND(LEN(AE29&amp;"")&lt;&gt;0,OR(AE29&lt;=0,AE29&gt;1,J29&lt;&gt;"Sí"))),"REVISAR: importes incoherentes",IF(ABS(R29-H29-I29)&gt;0.01,"REVISAR: pago incompleto/excesivo",IF(AND(B29="Alojamiento y manutención",OR(T29&lt;=0,U29&lt;=0,MOD(T29,1)&lt;&gt;0,MOD(U29,1)&lt;&gt;0)),"REVISAR: personas/días",IF(AND(Datos!$B$25="No recuperable",J29="Sí",I29&gt;0),"REVISAR: régimen IVA",IF(AND(Datos!$B$25="Totalmente recuperable",I29&gt;0,OR(J29&lt;&gt;"Sí",AND(LEN(AE29&amp;"")&lt;&gt;0,AE29&lt;&gt;1))),"REVISAR: régimen IVA",IF(AND(Datos!$B$25="Parcialmente recuperable",J29="Sí",I29&gt;0,LEN(AE29&amp;"")=0),"REVISAR: indicar % IVA", "Sin alerta de importes"))))))))</f>
        <v/>
      </c>
      <c r="AC29" s="55" t="str">
        <f aca="false">IF(COUNTA(B29:K29,M29,O29:Q29,T29:V29,Y29,AE29)=0,"",IF(OR(COUNTIFS($A$6:$A$205,A29)&gt;1,AND(LEN(D29&amp;"")&gt;0,LEN(E29&amp;"")&gt;0,COUNTIFS($D$6:$D$205,D29,$E$6:$E$205,E29)&gt;1)),"REVISAR: posible duplicado","Sin duplicado"))</f>
        <v/>
      </c>
      <c r="AD29" s="54" t="str">
        <f aca="false">IF(COUNTA(B29:K29,M29,O29:Q29,T29:V29,Y29,AE29)=0,"",IF(LEN(Datos!$B$17&amp;"")=0,"REVISAR: falta concesión",IF(AND(Q29&gt;0,COUNTIFS(Pagos!$B$6:$B$405,A29,Pagos!$E$6:$E$405,"Ingreso retenciones")=0),"REVISAR: acreditación IRPF",IF(LEN(Datos!$B$24&amp;"")=0,"REVISAR: seleccionar modalidad",IF(Datos!$B$24="Normal","Adjuntar factura y pagos","Conservar factura y pagos")))))</f>
        <v/>
      </c>
      <c r="AE29" s="56"/>
    </row>
    <row r="30" customFormat="false" ht="19.5" hidden="false" customHeight="true" outlineLevel="0" collapsed="false">
      <c r="A30" s="43" t="s">
        <v>135</v>
      </c>
      <c r="B30" s="44"/>
      <c r="C30" s="44"/>
      <c r="D30" s="45"/>
      <c r="E30" s="45"/>
      <c r="F30" s="46"/>
      <c r="G30" s="44"/>
      <c r="H30" s="47"/>
      <c r="I30" s="47"/>
      <c r="J30" s="44"/>
      <c r="K30" s="48"/>
      <c r="L30" s="49" t="str">
        <f aca="false">IF(OR(COUNTA(B30:K30,M30,O30:Q30,T30:V30,Y30,AE30)=0,LEN(H30&amp;"")=0,LEN(I30&amp;"")=0,LEN(J30&amp;"")=0,LEN(K30&amp;"")=0),"",ROUND((H30+I30-IF(J30="Sí",I30*IF(LEN(AE30&amp;"")=0,1,AE30),0))*K30,2))</f>
        <v/>
      </c>
      <c r="M30" s="47"/>
      <c r="N30" s="50" t="str">
        <f aca="false">IF(OR(COUNTA(B30:K30,M30,O30:Q30,T30:V30,Y30,AE30)=0,LEN(L30&amp;"")=0),"",IF(B30="Otros costes no subvencionables",0,IF(B30="Alojamiento y manutención",IF(LEN(W30&amp;"")=0,"",ROUND(MAX(0,MIN(L30-M30,W30*80)),2)),ROUND(L30-M30,2))))</f>
        <v/>
      </c>
      <c r="O30" s="47"/>
      <c r="P30" s="47"/>
      <c r="Q30" s="47"/>
      <c r="R30" s="49" t="str">
        <f aca="false">IF(COUNTA(B30:K30,M30,O30:Q30,T30:V30,Y30,AE30)=0,"",SUMIFS(Pagos!$D$6:$D$405,Pagos!$B$6:$B$405,A30))</f>
        <v/>
      </c>
      <c r="S30" s="51" t="str">
        <f aca="false">IF(OR(COUNTA(B30:K30,M30,O30:Q30,T30:V30,Y30,AE30)=0,COUNTIFS(Pagos!$B$6:$B$405,A30,Pagos!$C$6:$C$405,"&gt;0")=0),"",_xlfn.MAXIFS(Pagos!$C$6:$C$405,Pagos!$B$6:$B$405,A30))</f>
        <v/>
      </c>
      <c r="T30" s="52"/>
      <c r="U30" s="52"/>
      <c r="V30" s="44"/>
      <c r="W30" s="53" t="str">
        <f aca="false">IF(OR(COUNTA(B30:K30,M30,O30:Q30,T30:V30,Y30,AE30)=0,B30&lt;&gt;"Alojamiento y manutención",LEN(T30&amp;"")=0,LEN(U30&amp;"")=0),"",T30*U30)</f>
        <v/>
      </c>
      <c r="X30" s="49" t="str">
        <f aca="false">IF(OR(COUNTA(B30:K30,M30,O30:Q30,T30:V30,Y30,AE30)=0,B30&lt;&gt;"Asesoría y gestión",LEN(N30&amp;"")=0),"",IF(H30+I30-IF(J30="Sí",I30*IF(LEN(AE30&amp;"")=0,1,AE30),0)=0,0,ROUND(N30*H30/(H30+I30-IF(J30="Sí",I30*IF(LEN(AE30&amp;"")=0,1,AE30),0)),2)))</f>
        <v/>
      </c>
      <c r="Y30" s="44"/>
      <c r="Z30" s="54" t="str">
        <f aca="false">IF(COUNTA(B30:K30,M30,O30:Q30,T30:V30,Y30,AE30)=0,"",IF(OR(COUNTA(B30:K30,M30,O30:Q30,T30:V30,Y30,AE30)=0,LEN(B30&amp;"")=0,LEN(C30&amp;"")=0,LEN(D30&amp;"")=0,LEN(E30&amp;"")=0,LEN(F30&amp;"")=0,LEN(G30&amp;"")=0,LEN(H30&amp;"")=0,LEN(I30&amp;"")=0,LEN(J30&amp;"")=0,LEN(K30&amp;"")=0,LEN(O30&amp;"")=0,LEN(P30&amp;"")=0,LEN(Q30&amp;"")=0,LEN(V30&amp;"")=0,AND(B30="Alojamiento y manutención",OR(LEN(T30&amp;"")=0,LEN(U30&amp;"")=0))),"REVISAR: faltan datos","Completo"))</f>
        <v/>
      </c>
      <c r="AA30" s="55" t="str">
        <f aca="false">IF(COUNTA(B30:K30,M30,O30:Q30,T30:V30,Y30,AE30)=0,"",IF(OR(LEN(Datos!$B$20&amp;"")=0,LEN(F30&amp;"")=0),"REVISAR: falta período/fecha",IF(OR(F30&lt;Datos!$B$22,F30&gt;Datos!$B$21),"REVISAR: emisión fuera de período",IF(COUNTIFS(Pagos!$B$6:$B$405,A30,Pagos!$C$6:$C$405,"&gt;"&amp;Datos!$B$23)&gt;0,"REVISAR: pago fuera de plazo",IF(COUNTIFS(Pagos!$B$6:$B$405,A30,Pagos!$C$6:$C$405,"&gt;"&amp;Datos!$B$21)&gt;0,"REVISAR: arts. 14.3 / 15.4","Sin alerta de fechas")))))</f>
        <v/>
      </c>
      <c r="AB30" s="55" t="str">
        <f aca="false">IF(COUNTA(B30:K30,M30,O30:Q30,T30:V30,Y30,AE30)=0,"",IF(Z30&lt;&gt;"Completo","REVISAR: completar datos",IF(OR(H30&lt;0,I30&lt;0,K30&lt;=0,K30&gt;1,M30&lt;0,M30&gt;L30,O30&lt;0,P30&lt;0,Q30&lt;0,Q30&gt;H30+I30,N30&lt;0,O30&gt;N30,O30+P30&gt;L30+0.01,AND(J30&lt;&gt;"Sí",J30&lt;&gt;"No"),AND(LEN(AE30&amp;"")&lt;&gt;0,OR(AE30&lt;=0,AE30&gt;1,J30&lt;&gt;"Sí"))),"REVISAR: importes incoherentes",IF(ABS(R30-H30-I30)&gt;0.01,"REVISAR: pago incompleto/excesivo",IF(AND(B30="Alojamiento y manutención",OR(T30&lt;=0,U30&lt;=0,MOD(T30,1)&lt;&gt;0,MOD(U30,1)&lt;&gt;0)),"REVISAR: personas/días",IF(AND(Datos!$B$25="No recuperable",J30="Sí",I30&gt;0),"REVISAR: régimen IVA",IF(AND(Datos!$B$25="Totalmente recuperable",I30&gt;0,OR(J30&lt;&gt;"Sí",AND(LEN(AE30&amp;"")&lt;&gt;0,AE30&lt;&gt;1))),"REVISAR: régimen IVA",IF(AND(Datos!$B$25="Parcialmente recuperable",J30="Sí",I30&gt;0,LEN(AE30&amp;"")=0),"REVISAR: indicar % IVA", "Sin alerta de importes"))))))))</f>
        <v/>
      </c>
      <c r="AC30" s="55" t="str">
        <f aca="false">IF(COUNTA(B30:K30,M30,O30:Q30,T30:V30,Y30,AE30)=0,"",IF(OR(COUNTIFS($A$6:$A$205,A30)&gt;1,AND(LEN(D30&amp;"")&gt;0,LEN(E30&amp;"")&gt;0,COUNTIFS($D$6:$D$205,D30,$E$6:$E$205,E30)&gt;1)),"REVISAR: posible duplicado","Sin duplicado"))</f>
        <v/>
      </c>
      <c r="AD30" s="54" t="str">
        <f aca="false">IF(COUNTA(B30:K30,M30,O30:Q30,T30:V30,Y30,AE30)=0,"",IF(LEN(Datos!$B$17&amp;"")=0,"REVISAR: falta concesión",IF(AND(Q30&gt;0,COUNTIFS(Pagos!$B$6:$B$405,A30,Pagos!$E$6:$E$405,"Ingreso retenciones")=0),"REVISAR: acreditación IRPF",IF(LEN(Datos!$B$24&amp;"")=0,"REVISAR: seleccionar modalidad",IF(Datos!$B$24="Normal","Adjuntar factura y pagos","Conservar factura y pagos")))))</f>
        <v/>
      </c>
      <c r="AE30" s="56"/>
    </row>
    <row r="31" customFormat="false" ht="19.5" hidden="false" customHeight="true" outlineLevel="0" collapsed="false">
      <c r="A31" s="43" t="s">
        <v>136</v>
      </c>
      <c r="B31" s="44"/>
      <c r="C31" s="44"/>
      <c r="D31" s="45"/>
      <c r="E31" s="45"/>
      <c r="F31" s="46"/>
      <c r="G31" s="44"/>
      <c r="H31" s="47"/>
      <c r="I31" s="47"/>
      <c r="J31" s="44"/>
      <c r="K31" s="48"/>
      <c r="L31" s="49" t="str">
        <f aca="false">IF(OR(COUNTA(B31:K31,M31,O31:Q31,T31:V31,Y31,AE31)=0,LEN(H31&amp;"")=0,LEN(I31&amp;"")=0,LEN(J31&amp;"")=0,LEN(K31&amp;"")=0),"",ROUND((H31+I31-IF(J31="Sí",I31*IF(LEN(AE31&amp;"")=0,1,AE31),0))*K31,2))</f>
        <v/>
      </c>
      <c r="M31" s="47"/>
      <c r="N31" s="50" t="str">
        <f aca="false">IF(OR(COUNTA(B31:K31,M31,O31:Q31,T31:V31,Y31,AE31)=0,LEN(L31&amp;"")=0),"",IF(B31="Otros costes no subvencionables",0,IF(B31="Alojamiento y manutención",IF(LEN(W31&amp;"")=0,"",ROUND(MAX(0,MIN(L31-M31,W31*80)),2)),ROUND(L31-M31,2))))</f>
        <v/>
      </c>
      <c r="O31" s="47"/>
      <c r="P31" s="47"/>
      <c r="Q31" s="47"/>
      <c r="R31" s="49" t="str">
        <f aca="false">IF(COUNTA(B31:K31,M31,O31:Q31,T31:V31,Y31,AE31)=0,"",SUMIFS(Pagos!$D$6:$D$405,Pagos!$B$6:$B$405,A31))</f>
        <v/>
      </c>
      <c r="S31" s="51" t="str">
        <f aca="false">IF(OR(COUNTA(B31:K31,M31,O31:Q31,T31:V31,Y31,AE31)=0,COUNTIFS(Pagos!$B$6:$B$405,A31,Pagos!$C$6:$C$405,"&gt;0")=0),"",_xlfn.MAXIFS(Pagos!$C$6:$C$405,Pagos!$B$6:$B$405,A31))</f>
        <v/>
      </c>
      <c r="T31" s="52"/>
      <c r="U31" s="52"/>
      <c r="V31" s="44"/>
      <c r="W31" s="53" t="str">
        <f aca="false">IF(OR(COUNTA(B31:K31,M31,O31:Q31,T31:V31,Y31,AE31)=0,B31&lt;&gt;"Alojamiento y manutención",LEN(T31&amp;"")=0,LEN(U31&amp;"")=0),"",T31*U31)</f>
        <v/>
      </c>
      <c r="X31" s="49" t="str">
        <f aca="false">IF(OR(COUNTA(B31:K31,M31,O31:Q31,T31:V31,Y31,AE31)=0,B31&lt;&gt;"Asesoría y gestión",LEN(N31&amp;"")=0),"",IF(H31+I31-IF(J31="Sí",I31*IF(LEN(AE31&amp;"")=0,1,AE31),0)=0,0,ROUND(N31*H31/(H31+I31-IF(J31="Sí",I31*IF(LEN(AE31&amp;"")=0,1,AE31),0)),2)))</f>
        <v/>
      </c>
      <c r="Y31" s="44"/>
      <c r="Z31" s="54" t="str">
        <f aca="false">IF(COUNTA(B31:K31,M31,O31:Q31,T31:V31,Y31,AE31)=0,"",IF(OR(COUNTA(B31:K31,M31,O31:Q31,T31:V31,Y31,AE31)=0,LEN(B31&amp;"")=0,LEN(C31&amp;"")=0,LEN(D31&amp;"")=0,LEN(E31&amp;"")=0,LEN(F31&amp;"")=0,LEN(G31&amp;"")=0,LEN(H31&amp;"")=0,LEN(I31&amp;"")=0,LEN(J31&amp;"")=0,LEN(K31&amp;"")=0,LEN(O31&amp;"")=0,LEN(P31&amp;"")=0,LEN(Q31&amp;"")=0,LEN(V31&amp;"")=0,AND(B31="Alojamiento y manutención",OR(LEN(T31&amp;"")=0,LEN(U31&amp;"")=0))),"REVISAR: faltan datos","Completo"))</f>
        <v/>
      </c>
      <c r="AA31" s="55" t="str">
        <f aca="false">IF(COUNTA(B31:K31,M31,O31:Q31,T31:V31,Y31,AE31)=0,"",IF(OR(LEN(Datos!$B$20&amp;"")=0,LEN(F31&amp;"")=0),"REVISAR: falta período/fecha",IF(OR(F31&lt;Datos!$B$22,F31&gt;Datos!$B$21),"REVISAR: emisión fuera de período",IF(COUNTIFS(Pagos!$B$6:$B$405,A31,Pagos!$C$6:$C$405,"&gt;"&amp;Datos!$B$23)&gt;0,"REVISAR: pago fuera de plazo",IF(COUNTIFS(Pagos!$B$6:$B$405,A31,Pagos!$C$6:$C$405,"&gt;"&amp;Datos!$B$21)&gt;0,"REVISAR: arts. 14.3 / 15.4","Sin alerta de fechas")))))</f>
        <v/>
      </c>
      <c r="AB31" s="55" t="str">
        <f aca="false">IF(COUNTA(B31:K31,M31,O31:Q31,T31:V31,Y31,AE31)=0,"",IF(Z31&lt;&gt;"Completo","REVISAR: completar datos",IF(OR(H31&lt;0,I31&lt;0,K31&lt;=0,K31&gt;1,M31&lt;0,M31&gt;L31,O31&lt;0,P31&lt;0,Q31&lt;0,Q31&gt;H31+I31,N31&lt;0,O31&gt;N31,O31+P31&gt;L31+0.01,AND(J31&lt;&gt;"Sí",J31&lt;&gt;"No"),AND(LEN(AE31&amp;"")&lt;&gt;0,OR(AE31&lt;=0,AE31&gt;1,J31&lt;&gt;"Sí"))),"REVISAR: importes incoherentes",IF(ABS(R31-H31-I31)&gt;0.01,"REVISAR: pago incompleto/excesivo",IF(AND(B31="Alojamiento y manutención",OR(T31&lt;=0,U31&lt;=0,MOD(T31,1)&lt;&gt;0,MOD(U31,1)&lt;&gt;0)),"REVISAR: personas/días",IF(AND(Datos!$B$25="No recuperable",J31="Sí",I31&gt;0),"REVISAR: régimen IVA",IF(AND(Datos!$B$25="Totalmente recuperable",I31&gt;0,OR(J31&lt;&gt;"Sí",AND(LEN(AE31&amp;"")&lt;&gt;0,AE31&lt;&gt;1))),"REVISAR: régimen IVA",IF(AND(Datos!$B$25="Parcialmente recuperable",J31="Sí",I31&gt;0,LEN(AE31&amp;"")=0),"REVISAR: indicar % IVA", "Sin alerta de importes"))))))))</f>
        <v/>
      </c>
      <c r="AC31" s="55" t="str">
        <f aca="false">IF(COUNTA(B31:K31,M31,O31:Q31,T31:V31,Y31,AE31)=0,"",IF(OR(COUNTIFS($A$6:$A$205,A31)&gt;1,AND(LEN(D31&amp;"")&gt;0,LEN(E31&amp;"")&gt;0,COUNTIFS($D$6:$D$205,D31,$E$6:$E$205,E31)&gt;1)),"REVISAR: posible duplicado","Sin duplicado"))</f>
        <v/>
      </c>
      <c r="AD31" s="54" t="str">
        <f aca="false">IF(COUNTA(B31:K31,M31,O31:Q31,T31:V31,Y31,AE31)=0,"",IF(LEN(Datos!$B$17&amp;"")=0,"REVISAR: falta concesión",IF(AND(Q31&gt;0,COUNTIFS(Pagos!$B$6:$B$405,A31,Pagos!$E$6:$E$405,"Ingreso retenciones")=0),"REVISAR: acreditación IRPF",IF(LEN(Datos!$B$24&amp;"")=0,"REVISAR: seleccionar modalidad",IF(Datos!$B$24="Normal","Adjuntar factura y pagos","Conservar factura y pagos")))))</f>
        <v/>
      </c>
      <c r="AE31" s="56"/>
    </row>
    <row r="32" customFormat="false" ht="19.5" hidden="false" customHeight="true" outlineLevel="0" collapsed="false">
      <c r="A32" s="43" t="s">
        <v>137</v>
      </c>
      <c r="B32" s="44"/>
      <c r="C32" s="44"/>
      <c r="D32" s="45"/>
      <c r="E32" s="45"/>
      <c r="F32" s="46"/>
      <c r="G32" s="44"/>
      <c r="H32" s="47"/>
      <c r="I32" s="47"/>
      <c r="J32" s="44"/>
      <c r="K32" s="48"/>
      <c r="L32" s="49" t="str">
        <f aca="false">IF(OR(COUNTA(B32:K32,M32,O32:Q32,T32:V32,Y32,AE32)=0,LEN(H32&amp;"")=0,LEN(I32&amp;"")=0,LEN(J32&amp;"")=0,LEN(K32&amp;"")=0),"",ROUND((H32+I32-IF(J32="Sí",I32*IF(LEN(AE32&amp;"")=0,1,AE32),0))*K32,2))</f>
        <v/>
      </c>
      <c r="M32" s="47"/>
      <c r="N32" s="50" t="str">
        <f aca="false">IF(OR(COUNTA(B32:K32,M32,O32:Q32,T32:V32,Y32,AE32)=0,LEN(L32&amp;"")=0),"",IF(B32="Otros costes no subvencionables",0,IF(B32="Alojamiento y manutención",IF(LEN(W32&amp;"")=0,"",ROUND(MAX(0,MIN(L32-M32,W32*80)),2)),ROUND(L32-M32,2))))</f>
        <v/>
      </c>
      <c r="O32" s="47"/>
      <c r="P32" s="47"/>
      <c r="Q32" s="47"/>
      <c r="R32" s="49" t="str">
        <f aca="false">IF(COUNTA(B32:K32,M32,O32:Q32,T32:V32,Y32,AE32)=0,"",SUMIFS(Pagos!$D$6:$D$405,Pagos!$B$6:$B$405,A32))</f>
        <v/>
      </c>
      <c r="S32" s="51" t="str">
        <f aca="false">IF(OR(COUNTA(B32:K32,M32,O32:Q32,T32:V32,Y32,AE32)=0,COUNTIFS(Pagos!$B$6:$B$405,A32,Pagos!$C$6:$C$405,"&gt;0")=0),"",_xlfn.MAXIFS(Pagos!$C$6:$C$405,Pagos!$B$6:$B$405,A32))</f>
        <v/>
      </c>
      <c r="T32" s="52"/>
      <c r="U32" s="52"/>
      <c r="V32" s="44"/>
      <c r="W32" s="53" t="str">
        <f aca="false">IF(OR(COUNTA(B32:K32,M32,O32:Q32,T32:V32,Y32,AE32)=0,B32&lt;&gt;"Alojamiento y manutención",LEN(T32&amp;"")=0,LEN(U32&amp;"")=0),"",T32*U32)</f>
        <v/>
      </c>
      <c r="X32" s="49" t="str">
        <f aca="false">IF(OR(COUNTA(B32:K32,M32,O32:Q32,T32:V32,Y32,AE32)=0,B32&lt;&gt;"Asesoría y gestión",LEN(N32&amp;"")=0),"",IF(H32+I32-IF(J32="Sí",I32*IF(LEN(AE32&amp;"")=0,1,AE32),0)=0,0,ROUND(N32*H32/(H32+I32-IF(J32="Sí",I32*IF(LEN(AE32&amp;"")=0,1,AE32),0)),2)))</f>
        <v/>
      </c>
      <c r="Y32" s="44"/>
      <c r="Z32" s="54" t="str">
        <f aca="false">IF(COUNTA(B32:K32,M32,O32:Q32,T32:V32,Y32,AE32)=0,"",IF(OR(COUNTA(B32:K32,M32,O32:Q32,T32:V32,Y32,AE32)=0,LEN(B32&amp;"")=0,LEN(C32&amp;"")=0,LEN(D32&amp;"")=0,LEN(E32&amp;"")=0,LEN(F32&amp;"")=0,LEN(G32&amp;"")=0,LEN(H32&amp;"")=0,LEN(I32&amp;"")=0,LEN(J32&amp;"")=0,LEN(K32&amp;"")=0,LEN(O32&amp;"")=0,LEN(P32&amp;"")=0,LEN(Q32&amp;"")=0,LEN(V32&amp;"")=0,AND(B32="Alojamiento y manutención",OR(LEN(T32&amp;"")=0,LEN(U32&amp;"")=0))),"REVISAR: faltan datos","Completo"))</f>
        <v/>
      </c>
      <c r="AA32" s="55" t="str">
        <f aca="false">IF(COUNTA(B32:K32,M32,O32:Q32,T32:V32,Y32,AE32)=0,"",IF(OR(LEN(Datos!$B$20&amp;"")=0,LEN(F32&amp;"")=0),"REVISAR: falta período/fecha",IF(OR(F32&lt;Datos!$B$22,F32&gt;Datos!$B$21),"REVISAR: emisión fuera de período",IF(COUNTIFS(Pagos!$B$6:$B$405,A32,Pagos!$C$6:$C$405,"&gt;"&amp;Datos!$B$23)&gt;0,"REVISAR: pago fuera de plazo",IF(COUNTIFS(Pagos!$B$6:$B$405,A32,Pagos!$C$6:$C$405,"&gt;"&amp;Datos!$B$21)&gt;0,"REVISAR: arts. 14.3 / 15.4","Sin alerta de fechas")))))</f>
        <v/>
      </c>
      <c r="AB32" s="55" t="str">
        <f aca="false">IF(COUNTA(B32:K32,M32,O32:Q32,T32:V32,Y32,AE32)=0,"",IF(Z32&lt;&gt;"Completo","REVISAR: completar datos",IF(OR(H32&lt;0,I32&lt;0,K32&lt;=0,K32&gt;1,M32&lt;0,M32&gt;L32,O32&lt;0,P32&lt;0,Q32&lt;0,Q32&gt;H32+I32,N32&lt;0,O32&gt;N32,O32+P32&gt;L32+0.01,AND(J32&lt;&gt;"Sí",J32&lt;&gt;"No"),AND(LEN(AE32&amp;"")&lt;&gt;0,OR(AE32&lt;=0,AE32&gt;1,J32&lt;&gt;"Sí"))),"REVISAR: importes incoherentes",IF(ABS(R32-H32-I32)&gt;0.01,"REVISAR: pago incompleto/excesivo",IF(AND(B32="Alojamiento y manutención",OR(T32&lt;=0,U32&lt;=0,MOD(T32,1)&lt;&gt;0,MOD(U32,1)&lt;&gt;0)),"REVISAR: personas/días",IF(AND(Datos!$B$25="No recuperable",J32="Sí",I32&gt;0),"REVISAR: régimen IVA",IF(AND(Datos!$B$25="Totalmente recuperable",I32&gt;0,OR(J32&lt;&gt;"Sí",AND(LEN(AE32&amp;"")&lt;&gt;0,AE32&lt;&gt;1))),"REVISAR: régimen IVA",IF(AND(Datos!$B$25="Parcialmente recuperable",J32="Sí",I32&gt;0,LEN(AE32&amp;"")=0),"REVISAR: indicar % IVA", "Sin alerta de importes"))))))))</f>
        <v/>
      </c>
      <c r="AC32" s="55" t="str">
        <f aca="false">IF(COUNTA(B32:K32,M32,O32:Q32,T32:V32,Y32,AE32)=0,"",IF(OR(COUNTIFS($A$6:$A$205,A32)&gt;1,AND(LEN(D32&amp;"")&gt;0,LEN(E32&amp;"")&gt;0,COUNTIFS($D$6:$D$205,D32,$E$6:$E$205,E32)&gt;1)),"REVISAR: posible duplicado","Sin duplicado"))</f>
        <v/>
      </c>
      <c r="AD32" s="54" t="str">
        <f aca="false">IF(COUNTA(B32:K32,M32,O32:Q32,T32:V32,Y32,AE32)=0,"",IF(LEN(Datos!$B$17&amp;"")=0,"REVISAR: falta concesión",IF(AND(Q32&gt;0,COUNTIFS(Pagos!$B$6:$B$405,A32,Pagos!$E$6:$E$405,"Ingreso retenciones")=0),"REVISAR: acreditación IRPF",IF(LEN(Datos!$B$24&amp;"")=0,"REVISAR: seleccionar modalidad",IF(Datos!$B$24="Normal","Adjuntar factura y pagos","Conservar factura y pagos")))))</f>
        <v/>
      </c>
      <c r="AE32" s="56"/>
    </row>
    <row r="33" customFormat="false" ht="19.5" hidden="false" customHeight="true" outlineLevel="0" collapsed="false">
      <c r="A33" s="43" t="s">
        <v>138</v>
      </c>
      <c r="B33" s="44"/>
      <c r="C33" s="44"/>
      <c r="D33" s="45"/>
      <c r="E33" s="45"/>
      <c r="F33" s="46"/>
      <c r="G33" s="44"/>
      <c r="H33" s="47"/>
      <c r="I33" s="47"/>
      <c r="J33" s="44"/>
      <c r="K33" s="48"/>
      <c r="L33" s="49" t="str">
        <f aca="false">IF(OR(COUNTA(B33:K33,M33,O33:Q33,T33:V33,Y33,AE33)=0,LEN(H33&amp;"")=0,LEN(I33&amp;"")=0,LEN(J33&amp;"")=0,LEN(K33&amp;"")=0),"",ROUND((H33+I33-IF(J33="Sí",I33*IF(LEN(AE33&amp;"")=0,1,AE33),0))*K33,2))</f>
        <v/>
      </c>
      <c r="M33" s="47"/>
      <c r="N33" s="50" t="str">
        <f aca="false">IF(OR(COUNTA(B33:K33,M33,O33:Q33,T33:V33,Y33,AE33)=0,LEN(L33&amp;"")=0),"",IF(B33="Otros costes no subvencionables",0,IF(B33="Alojamiento y manutención",IF(LEN(W33&amp;"")=0,"",ROUND(MAX(0,MIN(L33-M33,W33*80)),2)),ROUND(L33-M33,2))))</f>
        <v/>
      </c>
      <c r="O33" s="47"/>
      <c r="P33" s="47"/>
      <c r="Q33" s="47"/>
      <c r="R33" s="49" t="str">
        <f aca="false">IF(COUNTA(B33:K33,M33,O33:Q33,T33:V33,Y33,AE33)=0,"",SUMIFS(Pagos!$D$6:$D$405,Pagos!$B$6:$B$405,A33))</f>
        <v/>
      </c>
      <c r="S33" s="51" t="str">
        <f aca="false">IF(OR(COUNTA(B33:K33,M33,O33:Q33,T33:V33,Y33,AE33)=0,COUNTIFS(Pagos!$B$6:$B$405,A33,Pagos!$C$6:$C$405,"&gt;0")=0),"",_xlfn.MAXIFS(Pagos!$C$6:$C$405,Pagos!$B$6:$B$405,A33))</f>
        <v/>
      </c>
      <c r="T33" s="52"/>
      <c r="U33" s="52"/>
      <c r="V33" s="44"/>
      <c r="W33" s="53" t="str">
        <f aca="false">IF(OR(COUNTA(B33:K33,M33,O33:Q33,T33:V33,Y33,AE33)=0,B33&lt;&gt;"Alojamiento y manutención",LEN(T33&amp;"")=0,LEN(U33&amp;"")=0),"",T33*U33)</f>
        <v/>
      </c>
      <c r="X33" s="49" t="str">
        <f aca="false">IF(OR(COUNTA(B33:K33,M33,O33:Q33,T33:V33,Y33,AE33)=0,B33&lt;&gt;"Asesoría y gestión",LEN(N33&amp;"")=0),"",IF(H33+I33-IF(J33="Sí",I33*IF(LEN(AE33&amp;"")=0,1,AE33),0)=0,0,ROUND(N33*H33/(H33+I33-IF(J33="Sí",I33*IF(LEN(AE33&amp;"")=0,1,AE33),0)),2)))</f>
        <v/>
      </c>
      <c r="Y33" s="44"/>
      <c r="Z33" s="54" t="str">
        <f aca="false">IF(COUNTA(B33:K33,M33,O33:Q33,T33:V33,Y33,AE33)=0,"",IF(OR(COUNTA(B33:K33,M33,O33:Q33,T33:V33,Y33,AE33)=0,LEN(B33&amp;"")=0,LEN(C33&amp;"")=0,LEN(D33&amp;"")=0,LEN(E33&amp;"")=0,LEN(F33&amp;"")=0,LEN(G33&amp;"")=0,LEN(H33&amp;"")=0,LEN(I33&amp;"")=0,LEN(J33&amp;"")=0,LEN(K33&amp;"")=0,LEN(O33&amp;"")=0,LEN(P33&amp;"")=0,LEN(Q33&amp;"")=0,LEN(V33&amp;"")=0,AND(B33="Alojamiento y manutención",OR(LEN(T33&amp;"")=0,LEN(U33&amp;"")=0))),"REVISAR: faltan datos","Completo"))</f>
        <v/>
      </c>
      <c r="AA33" s="55" t="str">
        <f aca="false">IF(COUNTA(B33:K33,M33,O33:Q33,T33:V33,Y33,AE33)=0,"",IF(OR(LEN(Datos!$B$20&amp;"")=0,LEN(F33&amp;"")=0),"REVISAR: falta período/fecha",IF(OR(F33&lt;Datos!$B$22,F33&gt;Datos!$B$21),"REVISAR: emisión fuera de período",IF(COUNTIFS(Pagos!$B$6:$B$405,A33,Pagos!$C$6:$C$405,"&gt;"&amp;Datos!$B$23)&gt;0,"REVISAR: pago fuera de plazo",IF(COUNTIFS(Pagos!$B$6:$B$405,A33,Pagos!$C$6:$C$405,"&gt;"&amp;Datos!$B$21)&gt;0,"REVISAR: arts. 14.3 / 15.4","Sin alerta de fechas")))))</f>
        <v/>
      </c>
      <c r="AB33" s="55" t="str">
        <f aca="false">IF(COUNTA(B33:K33,M33,O33:Q33,T33:V33,Y33,AE33)=0,"",IF(Z33&lt;&gt;"Completo","REVISAR: completar datos",IF(OR(H33&lt;0,I33&lt;0,K33&lt;=0,K33&gt;1,M33&lt;0,M33&gt;L33,O33&lt;0,P33&lt;0,Q33&lt;0,Q33&gt;H33+I33,N33&lt;0,O33&gt;N33,O33+P33&gt;L33+0.01,AND(J33&lt;&gt;"Sí",J33&lt;&gt;"No"),AND(LEN(AE33&amp;"")&lt;&gt;0,OR(AE33&lt;=0,AE33&gt;1,J33&lt;&gt;"Sí"))),"REVISAR: importes incoherentes",IF(ABS(R33-H33-I33)&gt;0.01,"REVISAR: pago incompleto/excesivo",IF(AND(B33="Alojamiento y manutención",OR(T33&lt;=0,U33&lt;=0,MOD(T33,1)&lt;&gt;0,MOD(U33,1)&lt;&gt;0)),"REVISAR: personas/días",IF(AND(Datos!$B$25="No recuperable",J33="Sí",I33&gt;0),"REVISAR: régimen IVA",IF(AND(Datos!$B$25="Totalmente recuperable",I33&gt;0,OR(J33&lt;&gt;"Sí",AND(LEN(AE33&amp;"")&lt;&gt;0,AE33&lt;&gt;1))),"REVISAR: régimen IVA",IF(AND(Datos!$B$25="Parcialmente recuperable",J33="Sí",I33&gt;0,LEN(AE33&amp;"")=0),"REVISAR: indicar % IVA", "Sin alerta de importes"))))))))</f>
        <v/>
      </c>
      <c r="AC33" s="55" t="str">
        <f aca="false">IF(COUNTA(B33:K33,M33,O33:Q33,T33:V33,Y33,AE33)=0,"",IF(OR(COUNTIFS($A$6:$A$205,A33)&gt;1,AND(LEN(D33&amp;"")&gt;0,LEN(E33&amp;"")&gt;0,COUNTIFS($D$6:$D$205,D33,$E$6:$E$205,E33)&gt;1)),"REVISAR: posible duplicado","Sin duplicado"))</f>
        <v/>
      </c>
      <c r="AD33" s="54" t="str">
        <f aca="false">IF(COUNTA(B33:K33,M33,O33:Q33,T33:V33,Y33,AE33)=0,"",IF(LEN(Datos!$B$17&amp;"")=0,"REVISAR: falta concesión",IF(AND(Q33&gt;0,COUNTIFS(Pagos!$B$6:$B$405,A33,Pagos!$E$6:$E$405,"Ingreso retenciones")=0),"REVISAR: acreditación IRPF",IF(LEN(Datos!$B$24&amp;"")=0,"REVISAR: seleccionar modalidad",IF(Datos!$B$24="Normal","Adjuntar factura y pagos","Conservar factura y pagos")))))</f>
        <v/>
      </c>
      <c r="AE33" s="56"/>
    </row>
    <row r="34" customFormat="false" ht="19.5" hidden="false" customHeight="true" outlineLevel="0" collapsed="false">
      <c r="A34" s="43" t="s">
        <v>139</v>
      </c>
      <c r="B34" s="44"/>
      <c r="C34" s="44"/>
      <c r="D34" s="45"/>
      <c r="E34" s="45"/>
      <c r="F34" s="46"/>
      <c r="G34" s="44"/>
      <c r="H34" s="47"/>
      <c r="I34" s="47"/>
      <c r="J34" s="44"/>
      <c r="K34" s="48"/>
      <c r="L34" s="49" t="str">
        <f aca="false">IF(OR(COUNTA(B34:K34,M34,O34:Q34,T34:V34,Y34,AE34)=0,LEN(H34&amp;"")=0,LEN(I34&amp;"")=0,LEN(J34&amp;"")=0,LEN(K34&amp;"")=0),"",ROUND((H34+I34-IF(J34="Sí",I34*IF(LEN(AE34&amp;"")=0,1,AE34),0))*K34,2))</f>
        <v/>
      </c>
      <c r="M34" s="47"/>
      <c r="N34" s="50" t="str">
        <f aca="false">IF(OR(COUNTA(B34:K34,M34,O34:Q34,T34:V34,Y34,AE34)=0,LEN(L34&amp;"")=0),"",IF(B34="Otros costes no subvencionables",0,IF(B34="Alojamiento y manutención",IF(LEN(W34&amp;"")=0,"",ROUND(MAX(0,MIN(L34-M34,W34*80)),2)),ROUND(L34-M34,2))))</f>
        <v/>
      </c>
      <c r="O34" s="47"/>
      <c r="P34" s="47"/>
      <c r="Q34" s="47"/>
      <c r="R34" s="49" t="str">
        <f aca="false">IF(COUNTA(B34:K34,M34,O34:Q34,T34:V34,Y34,AE34)=0,"",SUMIFS(Pagos!$D$6:$D$405,Pagos!$B$6:$B$405,A34))</f>
        <v/>
      </c>
      <c r="S34" s="51" t="str">
        <f aca="false">IF(OR(COUNTA(B34:K34,M34,O34:Q34,T34:V34,Y34,AE34)=0,COUNTIFS(Pagos!$B$6:$B$405,A34,Pagos!$C$6:$C$405,"&gt;0")=0),"",_xlfn.MAXIFS(Pagos!$C$6:$C$405,Pagos!$B$6:$B$405,A34))</f>
        <v/>
      </c>
      <c r="T34" s="52"/>
      <c r="U34" s="52"/>
      <c r="V34" s="44"/>
      <c r="W34" s="53" t="str">
        <f aca="false">IF(OR(COUNTA(B34:K34,M34,O34:Q34,T34:V34,Y34,AE34)=0,B34&lt;&gt;"Alojamiento y manutención",LEN(T34&amp;"")=0,LEN(U34&amp;"")=0),"",T34*U34)</f>
        <v/>
      </c>
      <c r="X34" s="49" t="str">
        <f aca="false">IF(OR(COUNTA(B34:K34,M34,O34:Q34,T34:V34,Y34,AE34)=0,B34&lt;&gt;"Asesoría y gestión",LEN(N34&amp;"")=0),"",IF(H34+I34-IF(J34="Sí",I34*IF(LEN(AE34&amp;"")=0,1,AE34),0)=0,0,ROUND(N34*H34/(H34+I34-IF(J34="Sí",I34*IF(LEN(AE34&amp;"")=0,1,AE34),0)),2)))</f>
        <v/>
      </c>
      <c r="Y34" s="44"/>
      <c r="Z34" s="54" t="str">
        <f aca="false">IF(COUNTA(B34:K34,M34,O34:Q34,T34:V34,Y34,AE34)=0,"",IF(OR(COUNTA(B34:K34,M34,O34:Q34,T34:V34,Y34,AE34)=0,LEN(B34&amp;"")=0,LEN(C34&amp;"")=0,LEN(D34&amp;"")=0,LEN(E34&amp;"")=0,LEN(F34&amp;"")=0,LEN(G34&amp;"")=0,LEN(H34&amp;"")=0,LEN(I34&amp;"")=0,LEN(J34&amp;"")=0,LEN(K34&amp;"")=0,LEN(O34&amp;"")=0,LEN(P34&amp;"")=0,LEN(Q34&amp;"")=0,LEN(V34&amp;"")=0,AND(B34="Alojamiento y manutención",OR(LEN(T34&amp;"")=0,LEN(U34&amp;"")=0))),"REVISAR: faltan datos","Completo"))</f>
        <v/>
      </c>
      <c r="AA34" s="55" t="str">
        <f aca="false">IF(COUNTA(B34:K34,M34,O34:Q34,T34:V34,Y34,AE34)=0,"",IF(OR(LEN(Datos!$B$20&amp;"")=0,LEN(F34&amp;"")=0),"REVISAR: falta período/fecha",IF(OR(F34&lt;Datos!$B$22,F34&gt;Datos!$B$21),"REVISAR: emisión fuera de período",IF(COUNTIFS(Pagos!$B$6:$B$405,A34,Pagos!$C$6:$C$405,"&gt;"&amp;Datos!$B$23)&gt;0,"REVISAR: pago fuera de plazo",IF(COUNTIFS(Pagos!$B$6:$B$405,A34,Pagos!$C$6:$C$405,"&gt;"&amp;Datos!$B$21)&gt;0,"REVISAR: arts. 14.3 / 15.4","Sin alerta de fechas")))))</f>
        <v/>
      </c>
      <c r="AB34" s="55" t="str">
        <f aca="false">IF(COUNTA(B34:K34,M34,O34:Q34,T34:V34,Y34,AE34)=0,"",IF(Z34&lt;&gt;"Completo","REVISAR: completar datos",IF(OR(H34&lt;0,I34&lt;0,K34&lt;=0,K34&gt;1,M34&lt;0,M34&gt;L34,O34&lt;0,P34&lt;0,Q34&lt;0,Q34&gt;H34+I34,N34&lt;0,O34&gt;N34,O34+P34&gt;L34+0.01,AND(J34&lt;&gt;"Sí",J34&lt;&gt;"No"),AND(LEN(AE34&amp;"")&lt;&gt;0,OR(AE34&lt;=0,AE34&gt;1,J34&lt;&gt;"Sí"))),"REVISAR: importes incoherentes",IF(ABS(R34-H34-I34)&gt;0.01,"REVISAR: pago incompleto/excesivo",IF(AND(B34="Alojamiento y manutención",OR(T34&lt;=0,U34&lt;=0,MOD(T34,1)&lt;&gt;0,MOD(U34,1)&lt;&gt;0)),"REVISAR: personas/días",IF(AND(Datos!$B$25="No recuperable",J34="Sí",I34&gt;0),"REVISAR: régimen IVA",IF(AND(Datos!$B$25="Totalmente recuperable",I34&gt;0,OR(J34&lt;&gt;"Sí",AND(LEN(AE34&amp;"")&lt;&gt;0,AE34&lt;&gt;1))),"REVISAR: régimen IVA",IF(AND(Datos!$B$25="Parcialmente recuperable",J34="Sí",I34&gt;0,LEN(AE34&amp;"")=0),"REVISAR: indicar % IVA", "Sin alerta de importes"))))))))</f>
        <v/>
      </c>
      <c r="AC34" s="55" t="str">
        <f aca="false">IF(COUNTA(B34:K34,M34,O34:Q34,T34:V34,Y34,AE34)=0,"",IF(OR(COUNTIFS($A$6:$A$205,A34)&gt;1,AND(LEN(D34&amp;"")&gt;0,LEN(E34&amp;"")&gt;0,COUNTIFS($D$6:$D$205,D34,$E$6:$E$205,E34)&gt;1)),"REVISAR: posible duplicado","Sin duplicado"))</f>
        <v/>
      </c>
      <c r="AD34" s="54" t="str">
        <f aca="false">IF(COUNTA(B34:K34,M34,O34:Q34,T34:V34,Y34,AE34)=0,"",IF(LEN(Datos!$B$17&amp;"")=0,"REVISAR: falta concesión",IF(AND(Q34&gt;0,COUNTIFS(Pagos!$B$6:$B$405,A34,Pagos!$E$6:$E$405,"Ingreso retenciones")=0),"REVISAR: acreditación IRPF",IF(LEN(Datos!$B$24&amp;"")=0,"REVISAR: seleccionar modalidad",IF(Datos!$B$24="Normal","Adjuntar factura y pagos","Conservar factura y pagos")))))</f>
        <v/>
      </c>
      <c r="AE34" s="56"/>
    </row>
    <row r="35" customFormat="false" ht="19.5" hidden="false" customHeight="true" outlineLevel="0" collapsed="false">
      <c r="A35" s="43" t="s">
        <v>140</v>
      </c>
      <c r="B35" s="44"/>
      <c r="C35" s="44"/>
      <c r="D35" s="45"/>
      <c r="E35" s="45"/>
      <c r="F35" s="46"/>
      <c r="G35" s="44"/>
      <c r="H35" s="47"/>
      <c r="I35" s="47"/>
      <c r="J35" s="44"/>
      <c r="K35" s="48"/>
      <c r="L35" s="49" t="str">
        <f aca="false">IF(OR(COUNTA(B35:K35,M35,O35:Q35,T35:V35,Y35,AE35)=0,LEN(H35&amp;"")=0,LEN(I35&amp;"")=0,LEN(J35&amp;"")=0,LEN(K35&amp;"")=0),"",ROUND((H35+I35-IF(J35="Sí",I35*IF(LEN(AE35&amp;"")=0,1,AE35),0))*K35,2))</f>
        <v/>
      </c>
      <c r="M35" s="47"/>
      <c r="N35" s="50" t="str">
        <f aca="false">IF(OR(COUNTA(B35:K35,M35,O35:Q35,T35:V35,Y35,AE35)=0,LEN(L35&amp;"")=0),"",IF(B35="Otros costes no subvencionables",0,IF(B35="Alojamiento y manutención",IF(LEN(W35&amp;"")=0,"",ROUND(MAX(0,MIN(L35-M35,W35*80)),2)),ROUND(L35-M35,2))))</f>
        <v/>
      </c>
      <c r="O35" s="47"/>
      <c r="P35" s="47"/>
      <c r="Q35" s="47"/>
      <c r="R35" s="49" t="str">
        <f aca="false">IF(COUNTA(B35:K35,M35,O35:Q35,T35:V35,Y35,AE35)=0,"",SUMIFS(Pagos!$D$6:$D$405,Pagos!$B$6:$B$405,A35))</f>
        <v/>
      </c>
      <c r="S35" s="51" t="str">
        <f aca="false">IF(OR(COUNTA(B35:K35,M35,O35:Q35,T35:V35,Y35,AE35)=0,COUNTIFS(Pagos!$B$6:$B$405,A35,Pagos!$C$6:$C$405,"&gt;0")=0),"",_xlfn.MAXIFS(Pagos!$C$6:$C$405,Pagos!$B$6:$B$405,A35))</f>
        <v/>
      </c>
      <c r="T35" s="52"/>
      <c r="U35" s="52"/>
      <c r="V35" s="44"/>
      <c r="W35" s="53" t="str">
        <f aca="false">IF(OR(COUNTA(B35:K35,M35,O35:Q35,T35:V35,Y35,AE35)=0,B35&lt;&gt;"Alojamiento y manutención",LEN(T35&amp;"")=0,LEN(U35&amp;"")=0),"",T35*U35)</f>
        <v/>
      </c>
      <c r="X35" s="49" t="str">
        <f aca="false">IF(OR(COUNTA(B35:K35,M35,O35:Q35,T35:V35,Y35,AE35)=0,B35&lt;&gt;"Asesoría y gestión",LEN(N35&amp;"")=0),"",IF(H35+I35-IF(J35="Sí",I35*IF(LEN(AE35&amp;"")=0,1,AE35),0)=0,0,ROUND(N35*H35/(H35+I35-IF(J35="Sí",I35*IF(LEN(AE35&amp;"")=0,1,AE35),0)),2)))</f>
        <v/>
      </c>
      <c r="Y35" s="44"/>
      <c r="Z35" s="54" t="str">
        <f aca="false">IF(COUNTA(B35:K35,M35,O35:Q35,T35:V35,Y35,AE35)=0,"",IF(OR(COUNTA(B35:K35,M35,O35:Q35,T35:V35,Y35,AE35)=0,LEN(B35&amp;"")=0,LEN(C35&amp;"")=0,LEN(D35&amp;"")=0,LEN(E35&amp;"")=0,LEN(F35&amp;"")=0,LEN(G35&amp;"")=0,LEN(H35&amp;"")=0,LEN(I35&amp;"")=0,LEN(J35&amp;"")=0,LEN(K35&amp;"")=0,LEN(O35&amp;"")=0,LEN(P35&amp;"")=0,LEN(Q35&amp;"")=0,LEN(V35&amp;"")=0,AND(B35="Alojamiento y manutención",OR(LEN(T35&amp;"")=0,LEN(U35&amp;"")=0))),"REVISAR: faltan datos","Completo"))</f>
        <v/>
      </c>
      <c r="AA35" s="55" t="str">
        <f aca="false">IF(COUNTA(B35:K35,M35,O35:Q35,T35:V35,Y35,AE35)=0,"",IF(OR(LEN(Datos!$B$20&amp;"")=0,LEN(F35&amp;"")=0),"REVISAR: falta período/fecha",IF(OR(F35&lt;Datos!$B$22,F35&gt;Datos!$B$21),"REVISAR: emisión fuera de período",IF(COUNTIFS(Pagos!$B$6:$B$405,A35,Pagos!$C$6:$C$405,"&gt;"&amp;Datos!$B$23)&gt;0,"REVISAR: pago fuera de plazo",IF(COUNTIFS(Pagos!$B$6:$B$405,A35,Pagos!$C$6:$C$405,"&gt;"&amp;Datos!$B$21)&gt;0,"REVISAR: arts. 14.3 / 15.4","Sin alerta de fechas")))))</f>
        <v/>
      </c>
      <c r="AB35" s="55" t="str">
        <f aca="false">IF(COUNTA(B35:K35,M35,O35:Q35,T35:V35,Y35,AE35)=0,"",IF(Z35&lt;&gt;"Completo","REVISAR: completar datos",IF(OR(H35&lt;0,I35&lt;0,K35&lt;=0,K35&gt;1,M35&lt;0,M35&gt;L35,O35&lt;0,P35&lt;0,Q35&lt;0,Q35&gt;H35+I35,N35&lt;0,O35&gt;N35,O35+P35&gt;L35+0.01,AND(J35&lt;&gt;"Sí",J35&lt;&gt;"No"),AND(LEN(AE35&amp;"")&lt;&gt;0,OR(AE35&lt;=0,AE35&gt;1,J35&lt;&gt;"Sí"))),"REVISAR: importes incoherentes",IF(ABS(R35-H35-I35)&gt;0.01,"REVISAR: pago incompleto/excesivo",IF(AND(B35="Alojamiento y manutención",OR(T35&lt;=0,U35&lt;=0,MOD(T35,1)&lt;&gt;0,MOD(U35,1)&lt;&gt;0)),"REVISAR: personas/días",IF(AND(Datos!$B$25="No recuperable",J35="Sí",I35&gt;0),"REVISAR: régimen IVA",IF(AND(Datos!$B$25="Totalmente recuperable",I35&gt;0,OR(J35&lt;&gt;"Sí",AND(LEN(AE35&amp;"")&lt;&gt;0,AE35&lt;&gt;1))),"REVISAR: régimen IVA",IF(AND(Datos!$B$25="Parcialmente recuperable",J35="Sí",I35&gt;0,LEN(AE35&amp;"")=0),"REVISAR: indicar % IVA", "Sin alerta de importes"))))))))</f>
        <v/>
      </c>
      <c r="AC35" s="55" t="str">
        <f aca="false">IF(COUNTA(B35:K35,M35,O35:Q35,T35:V35,Y35,AE35)=0,"",IF(OR(COUNTIFS($A$6:$A$205,A35)&gt;1,AND(LEN(D35&amp;"")&gt;0,LEN(E35&amp;"")&gt;0,COUNTIFS($D$6:$D$205,D35,$E$6:$E$205,E35)&gt;1)),"REVISAR: posible duplicado","Sin duplicado"))</f>
        <v/>
      </c>
      <c r="AD35" s="54" t="str">
        <f aca="false">IF(COUNTA(B35:K35,M35,O35:Q35,T35:V35,Y35,AE35)=0,"",IF(LEN(Datos!$B$17&amp;"")=0,"REVISAR: falta concesión",IF(AND(Q35&gt;0,COUNTIFS(Pagos!$B$6:$B$405,A35,Pagos!$E$6:$E$405,"Ingreso retenciones")=0),"REVISAR: acreditación IRPF",IF(LEN(Datos!$B$24&amp;"")=0,"REVISAR: seleccionar modalidad",IF(Datos!$B$24="Normal","Adjuntar factura y pagos","Conservar factura y pagos")))))</f>
        <v/>
      </c>
      <c r="AE35" s="56"/>
    </row>
    <row r="36" customFormat="false" ht="19.5" hidden="false" customHeight="true" outlineLevel="0" collapsed="false">
      <c r="A36" s="43" t="s">
        <v>141</v>
      </c>
      <c r="B36" s="44"/>
      <c r="C36" s="44"/>
      <c r="D36" s="45"/>
      <c r="E36" s="45"/>
      <c r="F36" s="46"/>
      <c r="G36" s="44"/>
      <c r="H36" s="47"/>
      <c r="I36" s="47"/>
      <c r="J36" s="44"/>
      <c r="K36" s="48"/>
      <c r="L36" s="49" t="str">
        <f aca="false">IF(OR(COUNTA(B36:K36,M36,O36:Q36,T36:V36,Y36,AE36)=0,LEN(H36&amp;"")=0,LEN(I36&amp;"")=0,LEN(J36&amp;"")=0,LEN(K36&amp;"")=0),"",ROUND((H36+I36-IF(J36="Sí",I36*IF(LEN(AE36&amp;"")=0,1,AE36),0))*K36,2))</f>
        <v/>
      </c>
      <c r="M36" s="47"/>
      <c r="N36" s="50" t="str">
        <f aca="false">IF(OR(COUNTA(B36:K36,M36,O36:Q36,T36:V36,Y36,AE36)=0,LEN(L36&amp;"")=0),"",IF(B36="Otros costes no subvencionables",0,IF(B36="Alojamiento y manutención",IF(LEN(W36&amp;"")=0,"",ROUND(MAX(0,MIN(L36-M36,W36*80)),2)),ROUND(L36-M36,2))))</f>
        <v/>
      </c>
      <c r="O36" s="47"/>
      <c r="P36" s="47"/>
      <c r="Q36" s="47"/>
      <c r="R36" s="49" t="str">
        <f aca="false">IF(COUNTA(B36:K36,M36,O36:Q36,T36:V36,Y36,AE36)=0,"",SUMIFS(Pagos!$D$6:$D$405,Pagos!$B$6:$B$405,A36))</f>
        <v/>
      </c>
      <c r="S36" s="51" t="str">
        <f aca="false">IF(OR(COUNTA(B36:K36,M36,O36:Q36,T36:V36,Y36,AE36)=0,COUNTIFS(Pagos!$B$6:$B$405,A36,Pagos!$C$6:$C$405,"&gt;0")=0),"",_xlfn.MAXIFS(Pagos!$C$6:$C$405,Pagos!$B$6:$B$405,A36))</f>
        <v/>
      </c>
      <c r="T36" s="52"/>
      <c r="U36" s="52"/>
      <c r="V36" s="44"/>
      <c r="W36" s="53" t="str">
        <f aca="false">IF(OR(COUNTA(B36:K36,M36,O36:Q36,T36:V36,Y36,AE36)=0,B36&lt;&gt;"Alojamiento y manutención",LEN(T36&amp;"")=0,LEN(U36&amp;"")=0),"",T36*U36)</f>
        <v/>
      </c>
      <c r="X36" s="49" t="str">
        <f aca="false">IF(OR(COUNTA(B36:K36,M36,O36:Q36,T36:V36,Y36,AE36)=0,B36&lt;&gt;"Asesoría y gestión",LEN(N36&amp;"")=0),"",IF(H36+I36-IF(J36="Sí",I36*IF(LEN(AE36&amp;"")=0,1,AE36),0)=0,0,ROUND(N36*H36/(H36+I36-IF(J36="Sí",I36*IF(LEN(AE36&amp;"")=0,1,AE36),0)),2)))</f>
        <v/>
      </c>
      <c r="Y36" s="44"/>
      <c r="Z36" s="54" t="str">
        <f aca="false">IF(COUNTA(B36:K36,M36,O36:Q36,T36:V36,Y36,AE36)=0,"",IF(OR(COUNTA(B36:K36,M36,O36:Q36,T36:V36,Y36,AE36)=0,LEN(B36&amp;"")=0,LEN(C36&amp;"")=0,LEN(D36&amp;"")=0,LEN(E36&amp;"")=0,LEN(F36&amp;"")=0,LEN(G36&amp;"")=0,LEN(H36&amp;"")=0,LEN(I36&amp;"")=0,LEN(J36&amp;"")=0,LEN(K36&amp;"")=0,LEN(O36&amp;"")=0,LEN(P36&amp;"")=0,LEN(Q36&amp;"")=0,LEN(V36&amp;"")=0,AND(B36="Alojamiento y manutención",OR(LEN(T36&amp;"")=0,LEN(U36&amp;"")=0))),"REVISAR: faltan datos","Completo"))</f>
        <v/>
      </c>
      <c r="AA36" s="55" t="str">
        <f aca="false">IF(COUNTA(B36:K36,M36,O36:Q36,T36:V36,Y36,AE36)=0,"",IF(OR(LEN(Datos!$B$20&amp;"")=0,LEN(F36&amp;"")=0),"REVISAR: falta período/fecha",IF(OR(F36&lt;Datos!$B$22,F36&gt;Datos!$B$21),"REVISAR: emisión fuera de período",IF(COUNTIFS(Pagos!$B$6:$B$405,A36,Pagos!$C$6:$C$405,"&gt;"&amp;Datos!$B$23)&gt;0,"REVISAR: pago fuera de plazo",IF(COUNTIFS(Pagos!$B$6:$B$405,A36,Pagos!$C$6:$C$405,"&gt;"&amp;Datos!$B$21)&gt;0,"REVISAR: arts. 14.3 / 15.4","Sin alerta de fechas")))))</f>
        <v/>
      </c>
      <c r="AB36" s="55" t="str">
        <f aca="false">IF(COUNTA(B36:K36,M36,O36:Q36,T36:V36,Y36,AE36)=0,"",IF(Z36&lt;&gt;"Completo","REVISAR: completar datos",IF(OR(H36&lt;0,I36&lt;0,K36&lt;=0,K36&gt;1,M36&lt;0,M36&gt;L36,O36&lt;0,P36&lt;0,Q36&lt;0,Q36&gt;H36+I36,N36&lt;0,O36&gt;N36,O36+P36&gt;L36+0.01,AND(J36&lt;&gt;"Sí",J36&lt;&gt;"No"),AND(LEN(AE36&amp;"")&lt;&gt;0,OR(AE36&lt;=0,AE36&gt;1,J36&lt;&gt;"Sí"))),"REVISAR: importes incoherentes",IF(ABS(R36-H36-I36)&gt;0.01,"REVISAR: pago incompleto/excesivo",IF(AND(B36="Alojamiento y manutención",OR(T36&lt;=0,U36&lt;=0,MOD(T36,1)&lt;&gt;0,MOD(U36,1)&lt;&gt;0)),"REVISAR: personas/días",IF(AND(Datos!$B$25="No recuperable",J36="Sí",I36&gt;0),"REVISAR: régimen IVA",IF(AND(Datos!$B$25="Totalmente recuperable",I36&gt;0,OR(J36&lt;&gt;"Sí",AND(LEN(AE36&amp;"")&lt;&gt;0,AE36&lt;&gt;1))),"REVISAR: régimen IVA",IF(AND(Datos!$B$25="Parcialmente recuperable",J36="Sí",I36&gt;0,LEN(AE36&amp;"")=0),"REVISAR: indicar % IVA", "Sin alerta de importes"))))))))</f>
        <v/>
      </c>
      <c r="AC36" s="55" t="str">
        <f aca="false">IF(COUNTA(B36:K36,M36,O36:Q36,T36:V36,Y36,AE36)=0,"",IF(OR(COUNTIFS($A$6:$A$205,A36)&gt;1,AND(LEN(D36&amp;"")&gt;0,LEN(E36&amp;"")&gt;0,COUNTIFS($D$6:$D$205,D36,$E$6:$E$205,E36)&gt;1)),"REVISAR: posible duplicado","Sin duplicado"))</f>
        <v/>
      </c>
      <c r="AD36" s="54" t="str">
        <f aca="false">IF(COUNTA(B36:K36,M36,O36:Q36,T36:V36,Y36,AE36)=0,"",IF(LEN(Datos!$B$17&amp;"")=0,"REVISAR: falta concesión",IF(AND(Q36&gt;0,COUNTIFS(Pagos!$B$6:$B$405,A36,Pagos!$E$6:$E$405,"Ingreso retenciones")=0),"REVISAR: acreditación IRPF",IF(LEN(Datos!$B$24&amp;"")=0,"REVISAR: seleccionar modalidad",IF(Datos!$B$24="Normal","Adjuntar factura y pagos","Conservar factura y pagos")))))</f>
        <v/>
      </c>
      <c r="AE36" s="56"/>
    </row>
    <row r="37" customFormat="false" ht="19.5" hidden="false" customHeight="true" outlineLevel="0" collapsed="false">
      <c r="A37" s="43" t="s">
        <v>142</v>
      </c>
      <c r="B37" s="44"/>
      <c r="C37" s="44"/>
      <c r="D37" s="45"/>
      <c r="E37" s="45"/>
      <c r="F37" s="46"/>
      <c r="G37" s="44"/>
      <c r="H37" s="47"/>
      <c r="I37" s="47"/>
      <c r="J37" s="44"/>
      <c r="K37" s="48"/>
      <c r="L37" s="49" t="str">
        <f aca="false">IF(OR(COUNTA(B37:K37,M37,O37:Q37,T37:V37,Y37,AE37)=0,LEN(H37&amp;"")=0,LEN(I37&amp;"")=0,LEN(J37&amp;"")=0,LEN(K37&amp;"")=0),"",ROUND((H37+I37-IF(J37="Sí",I37*IF(LEN(AE37&amp;"")=0,1,AE37),0))*K37,2))</f>
        <v/>
      </c>
      <c r="M37" s="47"/>
      <c r="N37" s="50" t="str">
        <f aca="false">IF(OR(COUNTA(B37:K37,M37,O37:Q37,T37:V37,Y37,AE37)=0,LEN(L37&amp;"")=0),"",IF(B37="Otros costes no subvencionables",0,IF(B37="Alojamiento y manutención",IF(LEN(W37&amp;"")=0,"",ROUND(MAX(0,MIN(L37-M37,W37*80)),2)),ROUND(L37-M37,2))))</f>
        <v/>
      </c>
      <c r="O37" s="47"/>
      <c r="P37" s="47"/>
      <c r="Q37" s="47"/>
      <c r="R37" s="49" t="str">
        <f aca="false">IF(COUNTA(B37:K37,M37,O37:Q37,T37:V37,Y37,AE37)=0,"",SUMIFS(Pagos!$D$6:$D$405,Pagos!$B$6:$B$405,A37))</f>
        <v/>
      </c>
      <c r="S37" s="51" t="str">
        <f aca="false">IF(OR(COUNTA(B37:K37,M37,O37:Q37,T37:V37,Y37,AE37)=0,COUNTIFS(Pagos!$B$6:$B$405,A37,Pagos!$C$6:$C$405,"&gt;0")=0),"",_xlfn.MAXIFS(Pagos!$C$6:$C$405,Pagos!$B$6:$B$405,A37))</f>
        <v/>
      </c>
      <c r="T37" s="52"/>
      <c r="U37" s="52"/>
      <c r="V37" s="44"/>
      <c r="W37" s="53" t="str">
        <f aca="false">IF(OR(COUNTA(B37:K37,M37,O37:Q37,T37:V37,Y37,AE37)=0,B37&lt;&gt;"Alojamiento y manutención",LEN(T37&amp;"")=0,LEN(U37&amp;"")=0),"",T37*U37)</f>
        <v/>
      </c>
      <c r="X37" s="49" t="str">
        <f aca="false">IF(OR(COUNTA(B37:K37,M37,O37:Q37,T37:V37,Y37,AE37)=0,B37&lt;&gt;"Asesoría y gestión",LEN(N37&amp;"")=0),"",IF(H37+I37-IF(J37="Sí",I37*IF(LEN(AE37&amp;"")=0,1,AE37),0)=0,0,ROUND(N37*H37/(H37+I37-IF(J37="Sí",I37*IF(LEN(AE37&amp;"")=0,1,AE37),0)),2)))</f>
        <v/>
      </c>
      <c r="Y37" s="44"/>
      <c r="Z37" s="54" t="str">
        <f aca="false">IF(COUNTA(B37:K37,M37,O37:Q37,T37:V37,Y37,AE37)=0,"",IF(OR(COUNTA(B37:K37,M37,O37:Q37,T37:V37,Y37,AE37)=0,LEN(B37&amp;"")=0,LEN(C37&amp;"")=0,LEN(D37&amp;"")=0,LEN(E37&amp;"")=0,LEN(F37&amp;"")=0,LEN(G37&amp;"")=0,LEN(H37&amp;"")=0,LEN(I37&amp;"")=0,LEN(J37&amp;"")=0,LEN(K37&amp;"")=0,LEN(O37&amp;"")=0,LEN(P37&amp;"")=0,LEN(Q37&amp;"")=0,LEN(V37&amp;"")=0,AND(B37="Alojamiento y manutención",OR(LEN(T37&amp;"")=0,LEN(U37&amp;"")=0))),"REVISAR: faltan datos","Completo"))</f>
        <v/>
      </c>
      <c r="AA37" s="55" t="str">
        <f aca="false">IF(COUNTA(B37:K37,M37,O37:Q37,T37:V37,Y37,AE37)=0,"",IF(OR(LEN(Datos!$B$20&amp;"")=0,LEN(F37&amp;"")=0),"REVISAR: falta período/fecha",IF(OR(F37&lt;Datos!$B$22,F37&gt;Datos!$B$21),"REVISAR: emisión fuera de período",IF(COUNTIFS(Pagos!$B$6:$B$405,A37,Pagos!$C$6:$C$405,"&gt;"&amp;Datos!$B$23)&gt;0,"REVISAR: pago fuera de plazo",IF(COUNTIFS(Pagos!$B$6:$B$405,A37,Pagos!$C$6:$C$405,"&gt;"&amp;Datos!$B$21)&gt;0,"REVISAR: arts. 14.3 / 15.4","Sin alerta de fechas")))))</f>
        <v/>
      </c>
      <c r="AB37" s="55" t="str">
        <f aca="false">IF(COUNTA(B37:K37,M37,O37:Q37,T37:V37,Y37,AE37)=0,"",IF(Z37&lt;&gt;"Completo","REVISAR: completar datos",IF(OR(H37&lt;0,I37&lt;0,K37&lt;=0,K37&gt;1,M37&lt;0,M37&gt;L37,O37&lt;0,P37&lt;0,Q37&lt;0,Q37&gt;H37+I37,N37&lt;0,O37&gt;N37,O37+P37&gt;L37+0.01,AND(J37&lt;&gt;"Sí",J37&lt;&gt;"No"),AND(LEN(AE37&amp;"")&lt;&gt;0,OR(AE37&lt;=0,AE37&gt;1,J37&lt;&gt;"Sí"))),"REVISAR: importes incoherentes",IF(ABS(R37-H37-I37)&gt;0.01,"REVISAR: pago incompleto/excesivo",IF(AND(B37="Alojamiento y manutención",OR(T37&lt;=0,U37&lt;=0,MOD(T37,1)&lt;&gt;0,MOD(U37,1)&lt;&gt;0)),"REVISAR: personas/días",IF(AND(Datos!$B$25="No recuperable",J37="Sí",I37&gt;0),"REVISAR: régimen IVA",IF(AND(Datos!$B$25="Totalmente recuperable",I37&gt;0,OR(J37&lt;&gt;"Sí",AND(LEN(AE37&amp;"")&lt;&gt;0,AE37&lt;&gt;1))),"REVISAR: régimen IVA",IF(AND(Datos!$B$25="Parcialmente recuperable",J37="Sí",I37&gt;0,LEN(AE37&amp;"")=0),"REVISAR: indicar % IVA", "Sin alerta de importes"))))))))</f>
        <v/>
      </c>
      <c r="AC37" s="55" t="str">
        <f aca="false">IF(COUNTA(B37:K37,M37,O37:Q37,T37:V37,Y37,AE37)=0,"",IF(OR(COUNTIFS($A$6:$A$205,A37)&gt;1,AND(LEN(D37&amp;"")&gt;0,LEN(E37&amp;"")&gt;0,COUNTIFS($D$6:$D$205,D37,$E$6:$E$205,E37)&gt;1)),"REVISAR: posible duplicado","Sin duplicado"))</f>
        <v/>
      </c>
      <c r="AD37" s="54" t="str">
        <f aca="false">IF(COUNTA(B37:K37,M37,O37:Q37,T37:V37,Y37,AE37)=0,"",IF(LEN(Datos!$B$17&amp;"")=0,"REVISAR: falta concesión",IF(AND(Q37&gt;0,COUNTIFS(Pagos!$B$6:$B$405,A37,Pagos!$E$6:$E$405,"Ingreso retenciones")=0),"REVISAR: acreditación IRPF",IF(LEN(Datos!$B$24&amp;"")=0,"REVISAR: seleccionar modalidad",IF(Datos!$B$24="Normal","Adjuntar factura y pagos","Conservar factura y pagos")))))</f>
        <v/>
      </c>
      <c r="AE37" s="56"/>
    </row>
    <row r="38" customFormat="false" ht="19.5" hidden="false" customHeight="true" outlineLevel="0" collapsed="false">
      <c r="A38" s="43" t="s">
        <v>143</v>
      </c>
      <c r="B38" s="44"/>
      <c r="C38" s="44"/>
      <c r="D38" s="45"/>
      <c r="E38" s="45"/>
      <c r="F38" s="46"/>
      <c r="G38" s="44"/>
      <c r="H38" s="47"/>
      <c r="I38" s="47"/>
      <c r="J38" s="44"/>
      <c r="K38" s="48"/>
      <c r="L38" s="49" t="str">
        <f aca="false">IF(OR(COUNTA(B38:K38,M38,O38:Q38,T38:V38,Y38,AE38)=0,LEN(H38&amp;"")=0,LEN(I38&amp;"")=0,LEN(J38&amp;"")=0,LEN(K38&amp;"")=0),"",ROUND((H38+I38-IF(J38="Sí",I38*IF(LEN(AE38&amp;"")=0,1,AE38),0))*K38,2))</f>
        <v/>
      </c>
      <c r="M38" s="47"/>
      <c r="N38" s="50" t="str">
        <f aca="false">IF(OR(COUNTA(B38:K38,M38,O38:Q38,T38:V38,Y38,AE38)=0,LEN(L38&amp;"")=0),"",IF(B38="Otros costes no subvencionables",0,IF(B38="Alojamiento y manutención",IF(LEN(W38&amp;"")=0,"",ROUND(MAX(0,MIN(L38-M38,W38*80)),2)),ROUND(L38-M38,2))))</f>
        <v/>
      </c>
      <c r="O38" s="47"/>
      <c r="P38" s="47"/>
      <c r="Q38" s="47"/>
      <c r="R38" s="49" t="str">
        <f aca="false">IF(COUNTA(B38:K38,M38,O38:Q38,T38:V38,Y38,AE38)=0,"",SUMIFS(Pagos!$D$6:$D$405,Pagos!$B$6:$B$405,A38))</f>
        <v/>
      </c>
      <c r="S38" s="51" t="str">
        <f aca="false">IF(OR(COUNTA(B38:K38,M38,O38:Q38,T38:V38,Y38,AE38)=0,COUNTIFS(Pagos!$B$6:$B$405,A38,Pagos!$C$6:$C$405,"&gt;0")=0),"",_xlfn.MAXIFS(Pagos!$C$6:$C$405,Pagos!$B$6:$B$405,A38))</f>
        <v/>
      </c>
      <c r="T38" s="52"/>
      <c r="U38" s="52"/>
      <c r="V38" s="44"/>
      <c r="W38" s="53" t="str">
        <f aca="false">IF(OR(COUNTA(B38:K38,M38,O38:Q38,T38:V38,Y38,AE38)=0,B38&lt;&gt;"Alojamiento y manutención",LEN(T38&amp;"")=0,LEN(U38&amp;"")=0),"",T38*U38)</f>
        <v/>
      </c>
      <c r="X38" s="49" t="str">
        <f aca="false">IF(OR(COUNTA(B38:K38,M38,O38:Q38,T38:V38,Y38,AE38)=0,B38&lt;&gt;"Asesoría y gestión",LEN(N38&amp;"")=0),"",IF(H38+I38-IF(J38="Sí",I38*IF(LEN(AE38&amp;"")=0,1,AE38),0)=0,0,ROUND(N38*H38/(H38+I38-IF(J38="Sí",I38*IF(LEN(AE38&amp;"")=0,1,AE38),0)),2)))</f>
        <v/>
      </c>
      <c r="Y38" s="44"/>
      <c r="Z38" s="54" t="str">
        <f aca="false">IF(COUNTA(B38:K38,M38,O38:Q38,T38:V38,Y38,AE38)=0,"",IF(OR(COUNTA(B38:K38,M38,O38:Q38,T38:V38,Y38,AE38)=0,LEN(B38&amp;"")=0,LEN(C38&amp;"")=0,LEN(D38&amp;"")=0,LEN(E38&amp;"")=0,LEN(F38&amp;"")=0,LEN(G38&amp;"")=0,LEN(H38&amp;"")=0,LEN(I38&amp;"")=0,LEN(J38&amp;"")=0,LEN(K38&amp;"")=0,LEN(O38&amp;"")=0,LEN(P38&amp;"")=0,LEN(Q38&amp;"")=0,LEN(V38&amp;"")=0,AND(B38="Alojamiento y manutención",OR(LEN(T38&amp;"")=0,LEN(U38&amp;"")=0))),"REVISAR: faltan datos","Completo"))</f>
        <v/>
      </c>
      <c r="AA38" s="55" t="str">
        <f aca="false">IF(COUNTA(B38:K38,M38,O38:Q38,T38:V38,Y38,AE38)=0,"",IF(OR(LEN(Datos!$B$20&amp;"")=0,LEN(F38&amp;"")=0),"REVISAR: falta período/fecha",IF(OR(F38&lt;Datos!$B$22,F38&gt;Datos!$B$21),"REVISAR: emisión fuera de período",IF(COUNTIFS(Pagos!$B$6:$B$405,A38,Pagos!$C$6:$C$405,"&gt;"&amp;Datos!$B$23)&gt;0,"REVISAR: pago fuera de plazo",IF(COUNTIFS(Pagos!$B$6:$B$405,A38,Pagos!$C$6:$C$405,"&gt;"&amp;Datos!$B$21)&gt;0,"REVISAR: arts. 14.3 / 15.4","Sin alerta de fechas")))))</f>
        <v/>
      </c>
      <c r="AB38" s="55" t="str">
        <f aca="false">IF(COUNTA(B38:K38,M38,O38:Q38,T38:V38,Y38,AE38)=0,"",IF(Z38&lt;&gt;"Completo","REVISAR: completar datos",IF(OR(H38&lt;0,I38&lt;0,K38&lt;=0,K38&gt;1,M38&lt;0,M38&gt;L38,O38&lt;0,P38&lt;0,Q38&lt;0,Q38&gt;H38+I38,N38&lt;0,O38&gt;N38,O38+P38&gt;L38+0.01,AND(J38&lt;&gt;"Sí",J38&lt;&gt;"No"),AND(LEN(AE38&amp;"")&lt;&gt;0,OR(AE38&lt;=0,AE38&gt;1,J38&lt;&gt;"Sí"))),"REVISAR: importes incoherentes",IF(ABS(R38-H38-I38)&gt;0.01,"REVISAR: pago incompleto/excesivo",IF(AND(B38="Alojamiento y manutención",OR(T38&lt;=0,U38&lt;=0,MOD(T38,1)&lt;&gt;0,MOD(U38,1)&lt;&gt;0)),"REVISAR: personas/días",IF(AND(Datos!$B$25="No recuperable",J38="Sí",I38&gt;0),"REVISAR: régimen IVA",IF(AND(Datos!$B$25="Totalmente recuperable",I38&gt;0,OR(J38&lt;&gt;"Sí",AND(LEN(AE38&amp;"")&lt;&gt;0,AE38&lt;&gt;1))),"REVISAR: régimen IVA",IF(AND(Datos!$B$25="Parcialmente recuperable",J38="Sí",I38&gt;0,LEN(AE38&amp;"")=0),"REVISAR: indicar % IVA", "Sin alerta de importes"))))))))</f>
        <v/>
      </c>
      <c r="AC38" s="55" t="str">
        <f aca="false">IF(COUNTA(B38:K38,M38,O38:Q38,T38:V38,Y38,AE38)=0,"",IF(OR(COUNTIFS($A$6:$A$205,A38)&gt;1,AND(LEN(D38&amp;"")&gt;0,LEN(E38&amp;"")&gt;0,COUNTIFS($D$6:$D$205,D38,$E$6:$E$205,E38)&gt;1)),"REVISAR: posible duplicado","Sin duplicado"))</f>
        <v/>
      </c>
      <c r="AD38" s="54" t="str">
        <f aca="false">IF(COUNTA(B38:K38,M38,O38:Q38,T38:V38,Y38,AE38)=0,"",IF(LEN(Datos!$B$17&amp;"")=0,"REVISAR: falta concesión",IF(AND(Q38&gt;0,COUNTIFS(Pagos!$B$6:$B$405,A38,Pagos!$E$6:$E$405,"Ingreso retenciones")=0),"REVISAR: acreditación IRPF",IF(LEN(Datos!$B$24&amp;"")=0,"REVISAR: seleccionar modalidad",IF(Datos!$B$24="Normal","Adjuntar factura y pagos","Conservar factura y pagos")))))</f>
        <v/>
      </c>
      <c r="AE38" s="56"/>
    </row>
    <row r="39" customFormat="false" ht="19.5" hidden="false" customHeight="true" outlineLevel="0" collapsed="false">
      <c r="A39" s="43" t="s">
        <v>144</v>
      </c>
      <c r="B39" s="44"/>
      <c r="C39" s="44"/>
      <c r="D39" s="45"/>
      <c r="E39" s="45"/>
      <c r="F39" s="46"/>
      <c r="G39" s="44"/>
      <c r="H39" s="47"/>
      <c r="I39" s="47"/>
      <c r="J39" s="44"/>
      <c r="K39" s="48"/>
      <c r="L39" s="49" t="str">
        <f aca="false">IF(OR(COUNTA(B39:K39,M39,O39:Q39,T39:V39,Y39,AE39)=0,LEN(H39&amp;"")=0,LEN(I39&amp;"")=0,LEN(J39&amp;"")=0,LEN(K39&amp;"")=0),"",ROUND((H39+I39-IF(J39="Sí",I39*IF(LEN(AE39&amp;"")=0,1,AE39),0))*K39,2))</f>
        <v/>
      </c>
      <c r="M39" s="47"/>
      <c r="N39" s="50" t="str">
        <f aca="false">IF(OR(COUNTA(B39:K39,M39,O39:Q39,T39:V39,Y39,AE39)=0,LEN(L39&amp;"")=0),"",IF(B39="Otros costes no subvencionables",0,IF(B39="Alojamiento y manutención",IF(LEN(W39&amp;"")=0,"",ROUND(MAX(0,MIN(L39-M39,W39*80)),2)),ROUND(L39-M39,2))))</f>
        <v/>
      </c>
      <c r="O39" s="47"/>
      <c r="P39" s="47"/>
      <c r="Q39" s="47"/>
      <c r="R39" s="49" t="str">
        <f aca="false">IF(COUNTA(B39:K39,M39,O39:Q39,T39:V39,Y39,AE39)=0,"",SUMIFS(Pagos!$D$6:$D$405,Pagos!$B$6:$B$405,A39))</f>
        <v/>
      </c>
      <c r="S39" s="51" t="str">
        <f aca="false">IF(OR(COUNTA(B39:K39,M39,O39:Q39,T39:V39,Y39,AE39)=0,COUNTIFS(Pagos!$B$6:$B$405,A39,Pagos!$C$6:$C$405,"&gt;0")=0),"",_xlfn.MAXIFS(Pagos!$C$6:$C$405,Pagos!$B$6:$B$405,A39))</f>
        <v/>
      </c>
      <c r="T39" s="52"/>
      <c r="U39" s="52"/>
      <c r="V39" s="44"/>
      <c r="W39" s="53" t="str">
        <f aca="false">IF(OR(COUNTA(B39:K39,M39,O39:Q39,T39:V39,Y39,AE39)=0,B39&lt;&gt;"Alojamiento y manutención",LEN(T39&amp;"")=0,LEN(U39&amp;"")=0),"",T39*U39)</f>
        <v/>
      </c>
      <c r="X39" s="49" t="str">
        <f aca="false">IF(OR(COUNTA(B39:K39,M39,O39:Q39,T39:V39,Y39,AE39)=0,B39&lt;&gt;"Asesoría y gestión",LEN(N39&amp;"")=0),"",IF(H39+I39-IF(J39="Sí",I39*IF(LEN(AE39&amp;"")=0,1,AE39),0)=0,0,ROUND(N39*H39/(H39+I39-IF(J39="Sí",I39*IF(LEN(AE39&amp;"")=0,1,AE39),0)),2)))</f>
        <v/>
      </c>
      <c r="Y39" s="44"/>
      <c r="Z39" s="54" t="str">
        <f aca="false">IF(COUNTA(B39:K39,M39,O39:Q39,T39:V39,Y39,AE39)=0,"",IF(OR(COUNTA(B39:K39,M39,O39:Q39,T39:V39,Y39,AE39)=0,LEN(B39&amp;"")=0,LEN(C39&amp;"")=0,LEN(D39&amp;"")=0,LEN(E39&amp;"")=0,LEN(F39&amp;"")=0,LEN(G39&amp;"")=0,LEN(H39&amp;"")=0,LEN(I39&amp;"")=0,LEN(J39&amp;"")=0,LEN(K39&amp;"")=0,LEN(O39&amp;"")=0,LEN(P39&amp;"")=0,LEN(Q39&amp;"")=0,LEN(V39&amp;"")=0,AND(B39="Alojamiento y manutención",OR(LEN(T39&amp;"")=0,LEN(U39&amp;"")=0))),"REVISAR: faltan datos","Completo"))</f>
        <v/>
      </c>
      <c r="AA39" s="55" t="str">
        <f aca="false">IF(COUNTA(B39:K39,M39,O39:Q39,T39:V39,Y39,AE39)=0,"",IF(OR(LEN(Datos!$B$20&amp;"")=0,LEN(F39&amp;"")=0),"REVISAR: falta período/fecha",IF(OR(F39&lt;Datos!$B$22,F39&gt;Datos!$B$21),"REVISAR: emisión fuera de período",IF(COUNTIFS(Pagos!$B$6:$B$405,A39,Pagos!$C$6:$C$405,"&gt;"&amp;Datos!$B$23)&gt;0,"REVISAR: pago fuera de plazo",IF(COUNTIFS(Pagos!$B$6:$B$405,A39,Pagos!$C$6:$C$405,"&gt;"&amp;Datos!$B$21)&gt;0,"REVISAR: arts. 14.3 / 15.4","Sin alerta de fechas")))))</f>
        <v/>
      </c>
      <c r="AB39" s="55" t="str">
        <f aca="false">IF(COUNTA(B39:K39,M39,O39:Q39,T39:V39,Y39,AE39)=0,"",IF(Z39&lt;&gt;"Completo","REVISAR: completar datos",IF(OR(H39&lt;0,I39&lt;0,K39&lt;=0,K39&gt;1,M39&lt;0,M39&gt;L39,O39&lt;0,P39&lt;0,Q39&lt;0,Q39&gt;H39+I39,N39&lt;0,O39&gt;N39,O39+P39&gt;L39+0.01,AND(J39&lt;&gt;"Sí",J39&lt;&gt;"No"),AND(LEN(AE39&amp;"")&lt;&gt;0,OR(AE39&lt;=0,AE39&gt;1,J39&lt;&gt;"Sí"))),"REVISAR: importes incoherentes",IF(ABS(R39-H39-I39)&gt;0.01,"REVISAR: pago incompleto/excesivo",IF(AND(B39="Alojamiento y manutención",OR(T39&lt;=0,U39&lt;=0,MOD(T39,1)&lt;&gt;0,MOD(U39,1)&lt;&gt;0)),"REVISAR: personas/días",IF(AND(Datos!$B$25="No recuperable",J39="Sí",I39&gt;0),"REVISAR: régimen IVA",IF(AND(Datos!$B$25="Totalmente recuperable",I39&gt;0,OR(J39&lt;&gt;"Sí",AND(LEN(AE39&amp;"")&lt;&gt;0,AE39&lt;&gt;1))),"REVISAR: régimen IVA",IF(AND(Datos!$B$25="Parcialmente recuperable",J39="Sí",I39&gt;0,LEN(AE39&amp;"")=0),"REVISAR: indicar % IVA", "Sin alerta de importes"))))))))</f>
        <v/>
      </c>
      <c r="AC39" s="55" t="str">
        <f aca="false">IF(COUNTA(B39:K39,M39,O39:Q39,T39:V39,Y39,AE39)=0,"",IF(OR(COUNTIFS($A$6:$A$205,A39)&gt;1,AND(LEN(D39&amp;"")&gt;0,LEN(E39&amp;"")&gt;0,COUNTIFS($D$6:$D$205,D39,$E$6:$E$205,E39)&gt;1)),"REVISAR: posible duplicado","Sin duplicado"))</f>
        <v/>
      </c>
      <c r="AD39" s="54" t="str">
        <f aca="false">IF(COUNTA(B39:K39,M39,O39:Q39,T39:V39,Y39,AE39)=0,"",IF(LEN(Datos!$B$17&amp;"")=0,"REVISAR: falta concesión",IF(AND(Q39&gt;0,COUNTIFS(Pagos!$B$6:$B$405,A39,Pagos!$E$6:$E$405,"Ingreso retenciones")=0),"REVISAR: acreditación IRPF",IF(LEN(Datos!$B$24&amp;"")=0,"REVISAR: seleccionar modalidad",IF(Datos!$B$24="Normal","Adjuntar factura y pagos","Conservar factura y pagos")))))</f>
        <v/>
      </c>
      <c r="AE39" s="56"/>
    </row>
    <row r="40" customFormat="false" ht="19.5" hidden="false" customHeight="true" outlineLevel="0" collapsed="false">
      <c r="A40" s="43" t="s">
        <v>145</v>
      </c>
      <c r="B40" s="44"/>
      <c r="C40" s="44"/>
      <c r="D40" s="45"/>
      <c r="E40" s="45"/>
      <c r="F40" s="46"/>
      <c r="G40" s="44"/>
      <c r="H40" s="47"/>
      <c r="I40" s="47"/>
      <c r="J40" s="44"/>
      <c r="K40" s="48"/>
      <c r="L40" s="49" t="str">
        <f aca="false">IF(OR(COUNTA(B40:K40,M40,O40:Q40,T40:V40,Y40,AE40)=0,LEN(H40&amp;"")=0,LEN(I40&amp;"")=0,LEN(J40&amp;"")=0,LEN(K40&amp;"")=0),"",ROUND((H40+I40-IF(J40="Sí",I40*IF(LEN(AE40&amp;"")=0,1,AE40),0))*K40,2))</f>
        <v/>
      </c>
      <c r="M40" s="47"/>
      <c r="N40" s="50" t="str">
        <f aca="false">IF(OR(COUNTA(B40:K40,M40,O40:Q40,T40:V40,Y40,AE40)=0,LEN(L40&amp;"")=0),"",IF(B40="Otros costes no subvencionables",0,IF(B40="Alojamiento y manutención",IF(LEN(W40&amp;"")=0,"",ROUND(MAX(0,MIN(L40-M40,W40*80)),2)),ROUND(L40-M40,2))))</f>
        <v/>
      </c>
      <c r="O40" s="47"/>
      <c r="P40" s="47"/>
      <c r="Q40" s="47"/>
      <c r="R40" s="49" t="str">
        <f aca="false">IF(COUNTA(B40:K40,M40,O40:Q40,T40:V40,Y40,AE40)=0,"",SUMIFS(Pagos!$D$6:$D$405,Pagos!$B$6:$B$405,A40))</f>
        <v/>
      </c>
      <c r="S40" s="51" t="str">
        <f aca="false">IF(OR(COUNTA(B40:K40,M40,O40:Q40,T40:V40,Y40,AE40)=0,COUNTIFS(Pagos!$B$6:$B$405,A40,Pagos!$C$6:$C$405,"&gt;0")=0),"",_xlfn.MAXIFS(Pagos!$C$6:$C$405,Pagos!$B$6:$B$405,A40))</f>
        <v/>
      </c>
      <c r="T40" s="52"/>
      <c r="U40" s="52"/>
      <c r="V40" s="44"/>
      <c r="W40" s="53" t="str">
        <f aca="false">IF(OR(COUNTA(B40:K40,M40,O40:Q40,T40:V40,Y40,AE40)=0,B40&lt;&gt;"Alojamiento y manutención",LEN(T40&amp;"")=0,LEN(U40&amp;"")=0),"",T40*U40)</f>
        <v/>
      </c>
      <c r="X40" s="49" t="str">
        <f aca="false">IF(OR(COUNTA(B40:K40,M40,O40:Q40,T40:V40,Y40,AE40)=0,B40&lt;&gt;"Asesoría y gestión",LEN(N40&amp;"")=0),"",IF(H40+I40-IF(J40="Sí",I40*IF(LEN(AE40&amp;"")=0,1,AE40),0)=0,0,ROUND(N40*H40/(H40+I40-IF(J40="Sí",I40*IF(LEN(AE40&amp;"")=0,1,AE40),0)),2)))</f>
        <v/>
      </c>
      <c r="Y40" s="44"/>
      <c r="Z40" s="54" t="str">
        <f aca="false">IF(COUNTA(B40:K40,M40,O40:Q40,T40:V40,Y40,AE40)=0,"",IF(OR(COUNTA(B40:K40,M40,O40:Q40,T40:V40,Y40,AE40)=0,LEN(B40&amp;"")=0,LEN(C40&amp;"")=0,LEN(D40&amp;"")=0,LEN(E40&amp;"")=0,LEN(F40&amp;"")=0,LEN(G40&amp;"")=0,LEN(H40&amp;"")=0,LEN(I40&amp;"")=0,LEN(J40&amp;"")=0,LEN(K40&amp;"")=0,LEN(O40&amp;"")=0,LEN(P40&amp;"")=0,LEN(Q40&amp;"")=0,LEN(V40&amp;"")=0,AND(B40="Alojamiento y manutención",OR(LEN(T40&amp;"")=0,LEN(U40&amp;"")=0))),"REVISAR: faltan datos","Completo"))</f>
        <v/>
      </c>
      <c r="AA40" s="55" t="str">
        <f aca="false">IF(COUNTA(B40:K40,M40,O40:Q40,T40:V40,Y40,AE40)=0,"",IF(OR(LEN(Datos!$B$20&amp;"")=0,LEN(F40&amp;"")=0),"REVISAR: falta período/fecha",IF(OR(F40&lt;Datos!$B$22,F40&gt;Datos!$B$21),"REVISAR: emisión fuera de período",IF(COUNTIFS(Pagos!$B$6:$B$405,A40,Pagos!$C$6:$C$405,"&gt;"&amp;Datos!$B$23)&gt;0,"REVISAR: pago fuera de plazo",IF(COUNTIFS(Pagos!$B$6:$B$405,A40,Pagos!$C$6:$C$405,"&gt;"&amp;Datos!$B$21)&gt;0,"REVISAR: arts. 14.3 / 15.4","Sin alerta de fechas")))))</f>
        <v/>
      </c>
      <c r="AB40" s="55" t="str">
        <f aca="false">IF(COUNTA(B40:K40,M40,O40:Q40,T40:V40,Y40,AE40)=0,"",IF(Z40&lt;&gt;"Completo","REVISAR: completar datos",IF(OR(H40&lt;0,I40&lt;0,K40&lt;=0,K40&gt;1,M40&lt;0,M40&gt;L40,O40&lt;0,P40&lt;0,Q40&lt;0,Q40&gt;H40+I40,N40&lt;0,O40&gt;N40,O40+P40&gt;L40+0.01,AND(J40&lt;&gt;"Sí",J40&lt;&gt;"No"),AND(LEN(AE40&amp;"")&lt;&gt;0,OR(AE40&lt;=0,AE40&gt;1,J40&lt;&gt;"Sí"))),"REVISAR: importes incoherentes",IF(ABS(R40-H40-I40)&gt;0.01,"REVISAR: pago incompleto/excesivo",IF(AND(B40="Alojamiento y manutención",OR(T40&lt;=0,U40&lt;=0,MOD(T40,1)&lt;&gt;0,MOD(U40,1)&lt;&gt;0)),"REVISAR: personas/días",IF(AND(Datos!$B$25="No recuperable",J40="Sí",I40&gt;0),"REVISAR: régimen IVA",IF(AND(Datos!$B$25="Totalmente recuperable",I40&gt;0,OR(J40&lt;&gt;"Sí",AND(LEN(AE40&amp;"")&lt;&gt;0,AE40&lt;&gt;1))),"REVISAR: régimen IVA",IF(AND(Datos!$B$25="Parcialmente recuperable",J40="Sí",I40&gt;0,LEN(AE40&amp;"")=0),"REVISAR: indicar % IVA", "Sin alerta de importes"))))))))</f>
        <v/>
      </c>
      <c r="AC40" s="55" t="str">
        <f aca="false">IF(COUNTA(B40:K40,M40,O40:Q40,T40:V40,Y40,AE40)=0,"",IF(OR(COUNTIFS($A$6:$A$205,A40)&gt;1,AND(LEN(D40&amp;"")&gt;0,LEN(E40&amp;"")&gt;0,COUNTIFS($D$6:$D$205,D40,$E$6:$E$205,E40)&gt;1)),"REVISAR: posible duplicado","Sin duplicado"))</f>
        <v/>
      </c>
      <c r="AD40" s="54" t="str">
        <f aca="false">IF(COUNTA(B40:K40,M40,O40:Q40,T40:V40,Y40,AE40)=0,"",IF(LEN(Datos!$B$17&amp;"")=0,"REVISAR: falta concesión",IF(AND(Q40&gt;0,COUNTIFS(Pagos!$B$6:$B$405,A40,Pagos!$E$6:$E$405,"Ingreso retenciones")=0),"REVISAR: acreditación IRPF",IF(LEN(Datos!$B$24&amp;"")=0,"REVISAR: seleccionar modalidad",IF(Datos!$B$24="Normal","Adjuntar factura y pagos","Conservar factura y pagos")))))</f>
        <v/>
      </c>
      <c r="AE40" s="56"/>
    </row>
    <row r="41" customFormat="false" ht="19.5" hidden="false" customHeight="true" outlineLevel="0" collapsed="false">
      <c r="A41" s="43" t="s">
        <v>146</v>
      </c>
      <c r="B41" s="44"/>
      <c r="C41" s="44"/>
      <c r="D41" s="45"/>
      <c r="E41" s="45"/>
      <c r="F41" s="46"/>
      <c r="G41" s="44"/>
      <c r="H41" s="47"/>
      <c r="I41" s="47"/>
      <c r="J41" s="44"/>
      <c r="K41" s="48"/>
      <c r="L41" s="49" t="str">
        <f aca="false">IF(OR(COUNTA(B41:K41,M41,O41:Q41,T41:V41,Y41,AE41)=0,LEN(H41&amp;"")=0,LEN(I41&amp;"")=0,LEN(J41&amp;"")=0,LEN(K41&amp;"")=0),"",ROUND((H41+I41-IF(J41="Sí",I41*IF(LEN(AE41&amp;"")=0,1,AE41),0))*K41,2))</f>
        <v/>
      </c>
      <c r="M41" s="47"/>
      <c r="N41" s="50" t="str">
        <f aca="false">IF(OR(COUNTA(B41:K41,M41,O41:Q41,T41:V41,Y41,AE41)=0,LEN(L41&amp;"")=0),"",IF(B41="Otros costes no subvencionables",0,IF(B41="Alojamiento y manutención",IF(LEN(W41&amp;"")=0,"",ROUND(MAX(0,MIN(L41-M41,W41*80)),2)),ROUND(L41-M41,2))))</f>
        <v/>
      </c>
      <c r="O41" s="47"/>
      <c r="P41" s="47"/>
      <c r="Q41" s="47"/>
      <c r="R41" s="49" t="str">
        <f aca="false">IF(COUNTA(B41:K41,M41,O41:Q41,T41:V41,Y41,AE41)=0,"",SUMIFS(Pagos!$D$6:$D$405,Pagos!$B$6:$B$405,A41))</f>
        <v/>
      </c>
      <c r="S41" s="51" t="str">
        <f aca="false">IF(OR(COUNTA(B41:K41,M41,O41:Q41,T41:V41,Y41,AE41)=0,COUNTIFS(Pagos!$B$6:$B$405,A41,Pagos!$C$6:$C$405,"&gt;0")=0),"",_xlfn.MAXIFS(Pagos!$C$6:$C$405,Pagos!$B$6:$B$405,A41))</f>
        <v/>
      </c>
      <c r="T41" s="52"/>
      <c r="U41" s="52"/>
      <c r="V41" s="44"/>
      <c r="W41" s="53" t="str">
        <f aca="false">IF(OR(COUNTA(B41:K41,M41,O41:Q41,T41:V41,Y41,AE41)=0,B41&lt;&gt;"Alojamiento y manutención",LEN(T41&amp;"")=0,LEN(U41&amp;"")=0),"",T41*U41)</f>
        <v/>
      </c>
      <c r="X41" s="49" t="str">
        <f aca="false">IF(OR(COUNTA(B41:K41,M41,O41:Q41,T41:V41,Y41,AE41)=0,B41&lt;&gt;"Asesoría y gestión",LEN(N41&amp;"")=0),"",IF(H41+I41-IF(J41="Sí",I41*IF(LEN(AE41&amp;"")=0,1,AE41),0)=0,0,ROUND(N41*H41/(H41+I41-IF(J41="Sí",I41*IF(LEN(AE41&amp;"")=0,1,AE41),0)),2)))</f>
        <v/>
      </c>
      <c r="Y41" s="44"/>
      <c r="Z41" s="54" t="str">
        <f aca="false">IF(COUNTA(B41:K41,M41,O41:Q41,T41:V41,Y41,AE41)=0,"",IF(OR(COUNTA(B41:K41,M41,O41:Q41,T41:V41,Y41,AE41)=0,LEN(B41&amp;"")=0,LEN(C41&amp;"")=0,LEN(D41&amp;"")=0,LEN(E41&amp;"")=0,LEN(F41&amp;"")=0,LEN(G41&amp;"")=0,LEN(H41&amp;"")=0,LEN(I41&amp;"")=0,LEN(J41&amp;"")=0,LEN(K41&amp;"")=0,LEN(O41&amp;"")=0,LEN(P41&amp;"")=0,LEN(Q41&amp;"")=0,LEN(V41&amp;"")=0,AND(B41="Alojamiento y manutención",OR(LEN(T41&amp;"")=0,LEN(U41&amp;"")=0))),"REVISAR: faltan datos","Completo"))</f>
        <v/>
      </c>
      <c r="AA41" s="55" t="str">
        <f aca="false">IF(COUNTA(B41:K41,M41,O41:Q41,T41:V41,Y41,AE41)=0,"",IF(OR(LEN(Datos!$B$20&amp;"")=0,LEN(F41&amp;"")=0),"REVISAR: falta período/fecha",IF(OR(F41&lt;Datos!$B$22,F41&gt;Datos!$B$21),"REVISAR: emisión fuera de período",IF(COUNTIFS(Pagos!$B$6:$B$405,A41,Pagos!$C$6:$C$405,"&gt;"&amp;Datos!$B$23)&gt;0,"REVISAR: pago fuera de plazo",IF(COUNTIFS(Pagos!$B$6:$B$405,A41,Pagos!$C$6:$C$405,"&gt;"&amp;Datos!$B$21)&gt;0,"REVISAR: arts. 14.3 / 15.4","Sin alerta de fechas")))))</f>
        <v/>
      </c>
      <c r="AB41" s="55" t="str">
        <f aca="false">IF(COUNTA(B41:K41,M41,O41:Q41,T41:V41,Y41,AE41)=0,"",IF(Z41&lt;&gt;"Completo","REVISAR: completar datos",IF(OR(H41&lt;0,I41&lt;0,K41&lt;=0,K41&gt;1,M41&lt;0,M41&gt;L41,O41&lt;0,P41&lt;0,Q41&lt;0,Q41&gt;H41+I41,N41&lt;0,O41&gt;N41,O41+P41&gt;L41+0.01,AND(J41&lt;&gt;"Sí",J41&lt;&gt;"No"),AND(LEN(AE41&amp;"")&lt;&gt;0,OR(AE41&lt;=0,AE41&gt;1,J41&lt;&gt;"Sí"))),"REVISAR: importes incoherentes",IF(ABS(R41-H41-I41)&gt;0.01,"REVISAR: pago incompleto/excesivo",IF(AND(B41="Alojamiento y manutención",OR(T41&lt;=0,U41&lt;=0,MOD(T41,1)&lt;&gt;0,MOD(U41,1)&lt;&gt;0)),"REVISAR: personas/días",IF(AND(Datos!$B$25="No recuperable",J41="Sí",I41&gt;0),"REVISAR: régimen IVA",IF(AND(Datos!$B$25="Totalmente recuperable",I41&gt;0,OR(J41&lt;&gt;"Sí",AND(LEN(AE41&amp;"")&lt;&gt;0,AE41&lt;&gt;1))),"REVISAR: régimen IVA",IF(AND(Datos!$B$25="Parcialmente recuperable",J41="Sí",I41&gt;0,LEN(AE41&amp;"")=0),"REVISAR: indicar % IVA", "Sin alerta de importes"))))))))</f>
        <v/>
      </c>
      <c r="AC41" s="55" t="str">
        <f aca="false">IF(COUNTA(B41:K41,M41,O41:Q41,T41:V41,Y41,AE41)=0,"",IF(OR(COUNTIFS($A$6:$A$205,A41)&gt;1,AND(LEN(D41&amp;"")&gt;0,LEN(E41&amp;"")&gt;0,COUNTIFS($D$6:$D$205,D41,$E$6:$E$205,E41)&gt;1)),"REVISAR: posible duplicado","Sin duplicado"))</f>
        <v/>
      </c>
      <c r="AD41" s="54" t="str">
        <f aca="false">IF(COUNTA(B41:K41,M41,O41:Q41,T41:V41,Y41,AE41)=0,"",IF(LEN(Datos!$B$17&amp;"")=0,"REVISAR: falta concesión",IF(AND(Q41&gt;0,COUNTIFS(Pagos!$B$6:$B$405,A41,Pagos!$E$6:$E$405,"Ingreso retenciones")=0),"REVISAR: acreditación IRPF",IF(LEN(Datos!$B$24&amp;"")=0,"REVISAR: seleccionar modalidad",IF(Datos!$B$24="Normal","Adjuntar factura y pagos","Conservar factura y pagos")))))</f>
        <v/>
      </c>
      <c r="AE41" s="56"/>
    </row>
    <row r="42" customFormat="false" ht="19.5" hidden="false" customHeight="true" outlineLevel="0" collapsed="false">
      <c r="A42" s="43" t="s">
        <v>147</v>
      </c>
      <c r="B42" s="44"/>
      <c r="C42" s="44"/>
      <c r="D42" s="45"/>
      <c r="E42" s="45"/>
      <c r="F42" s="46"/>
      <c r="G42" s="44"/>
      <c r="H42" s="47"/>
      <c r="I42" s="47"/>
      <c r="J42" s="44"/>
      <c r="K42" s="48"/>
      <c r="L42" s="49" t="str">
        <f aca="false">IF(OR(COUNTA(B42:K42,M42,O42:Q42,T42:V42,Y42,AE42)=0,LEN(H42&amp;"")=0,LEN(I42&amp;"")=0,LEN(J42&amp;"")=0,LEN(K42&amp;"")=0),"",ROUND((H42+I42-IF(J42="Sí",I42*IF(LEN(AE42&amp;"")=0,1,AE42),0))*K42,2))</f>
        <v/>
      </c>
      <c r="M42" s="47"/>
      <c r="N42" s="50" t="str">
        <f aca="false">IF(OR(COUNTA(B42:K42,M42,O42:Q42,T42:V42,Y42,AE42)=0,LEN(L42&amp;"")=0),"",IF(B42="Otros costes no subvencionables",0,IF(B42="Alojamiento y manutención",IF(LEN(W42&amp;"")=0,"",ROUND(MAX(0,MIN(L42-M42,W42*80)),2)),ROUND(L42-M42,2))))</f>
        <v/>
      </c>
      <c r="O42" s="47"/>
      <c r="P42" s="47"/>
      <c r="Q42" s="47"/>
      <c r="R42" s="49" t="str">
        <f aca="false">IF(COUNTA(B42:K42,M42,O42:Q42,T42:V42,Y42,AE42)=0,"",SUMIFS(Pagos!$D$6:$D$405,Pagos!$B$6:$B$405,A42))</f>
        <v/>
      </c>
      <c r="S42" s="51" t="str">
        <f aca="false">IF(OR(COUNTA(B42:K42,M42,O42:Q42,T42:V42,Y42,AE42)=0,COUNTIFS(Pagos!$B$6:$B$405,A42,Pagos!$C$6:$C$405,"&gt;0")=0),"",_xlfn.MAXIFS(Pagos!$C$6:$C$405,Pagos!$B$6:$B$405,A42))</f>
        <v/>
      </c>
      <c r="T42" s="52"/>
      <c r="U42" s="52"/>
      <c r="V42" s="44"/>
      <c r="W42" s="53" t="str">
        <f aca="false">IF(OR(COUNTA(B42:K42,M42,O42:Q42,T42:V42,Y42,AE42)=0,B42&lt;&gt;"Alojamiento y manutención",LEN(T42&amp;"")=0,LEN(U42&amp;"")=0),"",T42*U42)</f>
        <v/>
      </c>
      <c r="X42" s="49" t="str">
        <f aca="false">IF(OR(COUNTA(B42:K42,M42,O42:Q42,T42:V42,Y42,AE42)=0,B42&lt;&gt;"Asesoría y gestión",LEN(N42&amp;"")=0),"",IF(H42+I42-IF(J42="Sí",I42*IF(LEN(AE42&amp;"")=0,1,AE42),0)=0,0,ROUND(N42*H42/(H42+I42-IF(J42="Sí",I42*IF(LEN(AE42&amp;"")=0,1,AE42),0)),2)))</f>
        <v/>
      </c>
      <c r="Y42" s="44"/>
      <c r="Z42" s="54" t="str">
        <f aca="false">IF(COUNTA(B42:K42,M42,O42:Q42,T42:V42,Y42,AE42)=0,"",IF(OR(COUNTA(B42:K42,M42,O42:Q42,T42:V42,Y42,AE42)=0,LEN(B42&amp;"")=0,LEN(C42&amp;"")=0,LEN(D42&amp;"")=0,LEN(E42&amp;"")=0,LEN(F42&amp;"")=0,LEN(G42&amp;"")=0,LEN(H42&amp;"")=0,LEN(I42&amp;"")=0,LEN(J42&amp;"")=0,LEN(K42&amp;"")=0,LEN(O42&amp;"")=0,LEN(P42&amp;"")=0,LEN(Q42&amp;"")=0,LEN(V42&amp;"")=0,AND(B42="Alojamiento y manutención",OR(LEN(T42&amp;"")=0,LEN(U42&amp;"")=0))),"REVISAR: faltan datos","Completo"))</f>
        <v/>
      </c>
      <c r="AA42" s="55" t="str">
        <f aca="false">IF(COUNTA(B42:K42,M42,O42:Q42,T42:V42,Y42,AE42)=0,"",IF(OR(LEN(Datos!$B$20&amp;"")=0,LEN(F42&amp;"")=0),"REVISAR: falta período/fecha",IF(OR(F42&lt;Datos!$B$22,F42&gt;Datos!$B$21),"REVISAR: emisión fuera de período",IF(COUNTIFS(Pagos!$B$6:$B$405,A42,Pagos!$C$6:$C$405,"&gt;"&amp;Datos!$B$23)&gt;0,"REVISAR: pago fuera de plazo",IF(COUNTIFS(Pagos!$B$6:$B$405,A42,Pagos!$C$6:$C$405,"&gt;"&amp;Datos!$B$21)&gt;0,"REVISAR: arts. 14.3 / 15.4","Sin alerta de fechas")))))</f>
        <v/>
      </c>
      <c r="AB42" s="55" t="str">
        <f aca="false">IF(COUNTA(B42:K42,M42,O42:Q42,T42:V42,Y42,AE42)=0,"",IF(Z42&lt;&gt;"Completo","REVISAR: completar datos",IF(OR(H42&lt;0,I42&lt;0,K42&lt;=0,K42&gt;1,M42&lt;0,M42&gt;L42,O42&lt;0,P42&lt;0,Q42&lt;0,Q42&gt;H42+I42,N42&lt;0,O42&gt;N42,O42+P42&gt;L42+0.01,AND(J42&lt;&gt;"Sí",J42&lt;&gt;"No"),AND(LEN(AE42&amp;"")&lt;&gt;0,OR(AE42&lt;=0,AE42&gt;1,J42&lt;&gt;"Sí"))),"REVISAR: importes incoherentes",IF(ABS(R42-H42-I42)&gt;0.01,"REVISAR: pago incompleto/excesivo",IF(AND(B42="Alojamiento y manutención",OR(T42&lt;=0,U42&lt;=0,MOD(T42,1)&lt;&gt;0,MOD(U42,1)&lt;&gt;0)),"REVISAR: personas/días",IF(AND(Datos!$B$25="No recuperable",J42="Sí",I42&gt;0),"REVISAR: régimen IVA",IF(AND(Datos!$B$25="Totalmente recuperable",I42&gt;0,OR(J42&lt;&gt;"Sí",AND(LEN(AE42&amp;"")&lt;&gt;0,AE42&lt;&gt;1))),"REVISAR: régimen IVA",IF(AND(Datos!$B$25="Parcialmente recuperable",J42="Sí",I42&gt;0,LEN(AE42&amp;"")=0),"REVISAR: indicar % IVA", "Sin alerta de importes"))))))))</f>
        <v/>
      </c>
      <c r="AC42" s="55" t="str">
        <f aca="false">IF(COUNTA(B42:K42,M42,O42:Q42,T42:V42,Y42,AE42)=0,"",IF(OR(COUNTIFS($A$6:$A$205,A42)&gt;1,AND(LEN(D42&amp;"")&gt;0,LEN(E42&amp;"")&gt;0,COUNTIFS($D$6:$D$205,D42,$E$6:$E$205,E42)&gt;1)),"REVISAR: posible duplicado","Sin duplicado"))</f>
        <v/>
      </c>
      <c r="AD42" s="54" t="str">
        <f aca="false">IF(COUNTA(B42:K42,M42,O42:Q42,T42:V42,Y42,AE42)=0,"",IF(LEN(Datos!$B$17&amp;"")=0,"REVISAR: falta concesión",IF(AND(Q42&gt;0,COUNTIFS(Pagos!$B$6:$B$405,A42,Pagos!$E$6:$E$405,"Ingreso retenciones")=0),"REVISAR: acreditación IRPF",IF(LEN(Datos!$B$24&amp;"")=0,"REVISAR: seleccionar modalidad",IF(Datos!$B$24="Normal","Adjuntar factura y pagos","Conservar factura y pagos")))))</f>
        <v/>
      </c>
      <c r="AE42" s="56"/>
    </row>
    <row r="43" customFormat="false" ht="19.5" hidden="false" customHeight="true" outlineLevel="0" collapsed="false">
      <c r="A43" s="43" t="s">
        <v>148</v>
      </c>
      <c r="B43" s="44"/>
      <c r="C43" s="44"/>
      <c r="D43" s="45"/>
      <c r="E43" s="45"/>
      <c r="F43" s="46"/>
      <c r="G43" s="44"/>
      <c r="H43" s="47"/>
      <c r="I43" s="47"/>
      <c r="J43" s="44"/>
      <c r="K43" s="48"/>
      <c r="L43" s="49" t="str">
        <f aca="false">IF(OR(COUNTA(B43:K43,M43,O43:Q43,T43:V43,Y43,AE43)=0,LEN(H43&amp;"")=0,LEN(I43&amp;"")=0,LEN(J43&amp;"")=0,LEN(K43&amp;"")=0),"",ROUND((H43+I43-IF(J43="Sí",I43*IF(LEN(AE43&amp;"")=0,1,AE43),0))*K43,2))</f>
        <v/>
      </c>
      <c r="M43" s="47"/>
      <c r="N43" s="50" t="str">
        <f aca="false">IF(OR(COUNTA(B43:K43,M43,O43:Q43,T43:V43,Y43,AE43)=0,LEN(L43&amp;"")=0),"",IF(B43="Otros costes no subvencionables",0,IF(B43="Alojamiento y manutención",IF(LEN(W43&amp;"")=0,"",ROUND(MAX(0,MIN(L43-M43,W43*80)),2)),ROUND(L43-M43,2))))</f>
        <v/>
      </c>
      <c r="O43" s="47"/>
      <c r="P43" s="47"/>
      <c r="Q43" s="47"/>
      <c r="R43" s="49" t="str">
        <f aca="false">IF(COUNTA(B43:K43,M43,O43:Q43,T43:V43,Y43,AE43)=0,"",SUMIFS(Pagos!$D$6:$D$405,Pagos!$B$6:$B$405,A43))</f>
        <v/>
      </c>
      <c r="S43" s="51" t="str">
        <f aca="false">IF(OR(COUNTA(B43:K43,M43,O43:Q43,T43:V43,Y43,AE43)=0,COUNTIFS(Pagos!$B$6:$B$405,A43,Pagos!$C$6:$C$405,"&gt;0")=0),"",_xlfn.MAXIFS(Pagos!$C$6:$C$405,Pagos!$B$6:$B$405,A43))</f>
        <v/>
      </c>
      <c r="T43" s="52"/>
      <c r="U43" s="52"/>
      <c r="V43" s="44"/>
      <c r="W43" s="53" t="str">
        <f aca="false">IF(OR(COUNTA(B43:K43,M43,O43:Q43,T43:V43,Y43,AE43)=0,B43&lt;&gt;"Alojamiento y manutención",LEN(T43&amp;"")=0,LEN(U43&amp;"")=0),"",T43*U43)</f>
        <v/>
      </c>
      <c r="X43" s="49" t="str">
        <f aca="false">IF(OR(COUNTA(B43:K43,M43,O43:Q43,T43:V43,Y43,AE43)=0,B43&lt;&gt;"Asesoría y gestión",LEN(N43&amp;"")=0),"",IF(H43+I43-IF(J43="Sí",I43*IF(LEN(AE43&amp;"")=0,1,AE43),0)=0,0,ROUND(N43*H43/(H43+I43-IF(J43="Sí",I43*IF(LEN(AE43&amp;"")=0,1,AE43),0)),2)))</f>
        <v/>
      </c>
      <c r="Y43" s="44"/>
      <c r="Z43" s="54" t="str">
        <f aca="false">IF(COUNTA(B43:K43,M43,O43:Q43,T43:V43,Y43,AE43)=0,"",IF(OR(COUNTA(B43:K43,M43,O43:Q43,T43:V43,Y43,AE43)=0,LEN(B43&amp;"")=0,LEN(C43&amp;"")=0,LEN(D43&amp;"")=0,LEN(E43&amp;"")=0,LEN(F43&amp;"")=0,LEN(G43&amp;"")=0,LEN(H43&amp;"")=0,LEN(I43&amp;"")=0,LEN(J43&amp;"")=0,LEN(K43&amp;"")=0,LEN(O43&amp;"")=0,LEN(P43&amp;"")=0,LEN(Q43&amp;"")=0,LEN(V43&amp;"")=0,AND(B43="Alojamiento y manutención",OR(LEN(T43&amp;"")=0,LEN(U43&amp;"")=0))),"REVISAR: faltan datos","Completo"))</f>
        <v/>
      </c>
      <c r="AA43" s="55" t="str">
        <f aca="false">IF(COUNTA(B43:K43,M43,O43:Q43,T43:V43,Y43,AE43)=0,"",IF(OR(LEN(Datos!$B$20&amp;"")=0,LEN(F43&amp;"")=0),"REVISAR: falta período/fecha",IF(OR(F43&lt;Datos!$B$22,F43&gt;Datos!$B$21),"REVISAR: emisión fuera de período",IF(COUNTIFS(Pagos!$B$6:$B$405,A43,Pagos!$C$6:$C$405,"&gt;"&amp;Datos!$B$23)&gt;0,"REVISAR: pago fuera de plazo",IF(COUNTIFS(Pagos!$B$6:$B$405,A43,Pagos!$C$6:$C$405,"&gt;"&amp;Datos!$B$21)&gt;0,"REVISAR: arts. 14.3 / 15.4","Sin alerta de fechas")))))</f>
        <v/>
      </c>
      <c r="AB43" s="55" t="str">
        <f aca="false">IF(COUNTA(B43:K43,M43,O43:Q43,T43:V43,Y43,AE43)=0,"",IF(Z43&lt;&gt;"Completo","REVISAR: completar datos",IF(OR(H43&lt;0,I43&lt;0,K43&lt;=0,K43&gt;1,M43&lt;0,M43&gt;L43,O43&lt;0,P43&lt;0,Q43&lt;0,Q43&gt;H43+I43,N43&lt;0,O43&gt;N43,O43+P43&gt;L43+0.01,AND(J43&lt;&gt;"Sí",J43&lt;&gt;"No"),AND(LEN(AE43&amp;"")&lt;&gt;0,OR(AE43&lt;=0,AE43&gt;1,J43&lt;&gt;"Sí"))),"REVISAR: importes incoherentes",IF(ABS(R43-H43-I43)&gt;0.01,"REVISAR: pago incompleto/excesivo",IF(AND(B43="Alojamiento y manutención",OR(T43&lt;=0,U43&lt;=0,MOD(T43,1)&lt;&gt;0,MOD(U43,1)&lt;&gt;0)),"REVISAR: personas/días",IF(AND(Datos!$B$25="No recuperable",J43="Sí",I43&gt;0),"REVISAR: régimen IVA",IF(AND(Datos!$B$25="Totalmente recuperable",I43&gt;0,OR(J43&lt;&gt;"Sí",AND(LEN(AE43&amp;"")&lt;&gt;0,AE43&lt;&gt;1))),"REVISAR: régimen IVA",IF(AND(Datos!$B$25="Parcialmente recuperable",J43="Sí",I43&gt;0,LEN(AE43&amp;"")=0),"REVISAR: indicar % IVA", "Sin alerta de importes"))))))))</f>
        <v/>
      </c>
      <c r="AC43" s="55" t="str">
        <f aca="false">IF(COUNTA(B43:K43,M43,O43:Q43,T43:V43,Y43,AE43)=0,"",IF(OR(COUNTIFS($A$6:$A$205,A43)&gt;1,AND(LEN(D43&amp;"")&gt;0,LEN(E43&amp;"")&gt;0,COUNTIFS($D$6:$D$205,D43,$E$6:$E$205,E43)&gt;1)),"REVISAR: posible duplicado","Sin duplicado"))</f>
        <v/>
      </c>
      <c r="AD43" s="54" t="str">
        <f aca="false">IF(COUNTA(B43:K43,M43,O43:Q43,T43:V43,Y43,AE43)=0,"",IF(LEN(Datos!$B$17&amp;"")=0,"REVISAR: falta concesión",IF(AND(Q43&gt;0,COUNTIFS(Pagos!$B$6:$B$405,A43,Pagos!$E$6:$E$405,"Ingreso retenciones")=0),"REVISAR: acreditación IRPF",IF(LEN(Datos!$B$24&amp;"")=0,"REVISAR: seleccionar modalidad",IF(Datos!$B$24="Normal","Adjuntar factura y pagos","Conservar factura y pagos")))))</f>
        <v/>
      </c>
      <c r="AE43" s="56"/>
    </row>
    <row r="44" customFormat="false" ht="19.5" hidden="false" customHeight="true" outlineLevel="0" collapsed="false">
      <c r="A44" s="43" t="s">
        <v>149</v>
      </c>
      <c r="B44" s="44"/>
      <c r="C44" s="44"/>
      <c r="D44" s="45"/>
      <c r="E44" s="45"/>
      <c r="F44" s="46"/>
      <c r="G44" s="44"/>
      <c r="H44" s="47"/>
      <c r="I44" s="47"/>
      <c r="J44" s="44"/>
      <c r="K44" s="48"/>
      <c r="L44" s="49" t="str">
        <f aca="false">IF(OR(COUNTA(B44:K44,M44,O44:Q44,T44:V44,Y44,AE44)=0,LEN(H44&amp;"")=0,LEN(I44&amp;"")=0,LEN(J44&amp;"")=0,LEN(K44&amp;"")=0),"",ROUND((H44+I44-IF(J44="Sí",I44*IF(LEN(AE44&amp;"")=0,1,AE44),0))*K44,2))</f>
        <v/>
      </c>
      <c r="M44" s="47"/>
      <c r="N44" s="50" t="str">
        <f aca="false">IF(OR(COUNTA(B44:K44,M44,O44:Q44,T44:V44,Y44,AE44)=0,LEN(L44&amp;"")=0),"",IF(B44="Otros costes no subvencionables",0,IF(B44="Alojamiento y manutención",IF(LEN(W44&amp;"")=0,"",ROUND(MAX(0,MIN(L44-M44,W44*80)),2)),ROUND(L44-M44,2))))</f>
        <v/>
      </c>
      <c r="O44" s="47"/>
      <c r="P44" s="47"/>
      <c r="Q44" s="47"/>
      <c r="R44" s="49" t="str">
        <f aca="false">IF(COUNTA(B44:K44,M44,O44:Q44,T44:V44,Y44,AE44)=0,"",SUMIFS(Pagos!$D$6:$D$405,Pagos!$B$6:$B$405,A44))</f>
        <v/>
      </c>
      <c r="S44" s="51" t="str">
        <f aca="false">IF(OR(COUNTA(B44:K44,M44,O44:Q44,T44:V44,Y44,AE44)=0,COUNTIFS(Pagos!$B$6:$B$405,A44,Pagos!$C$6:$C$405,"&gt;0")=0),"",_xlfn.MAXIFS(Pagos!$C$6:$C$405,Pagos!$B$6:$B$405,A44))</f>
        <v/>
      </c>
      <c r="T44" s="52"/>
      <c r="U44" s="52"/>
      <c r="V44" s="44"/>
      <c r="W44" s="53" t="str">
        <f aca="false">IF(OR(COUNTA(B44:K44,M44,O44:Q44,T44:V44,Y44,AE44)=0,B44&lt;&gt;"Alojamiento y manutención",LEN(T44&amp;"")=0,LEN(U44&amp;"")=0),"",T44*U44)</f>
        <v/>
      </c>
      <c r="X44" s="49" t="str">
        <f aca="false">IF(OR(COUNTA(B44:K44,M44,O44:Q44,T44:V44,Y44,AE44)=0,B44&lt;&gt;"Asesoría y gestión",LEN(N44&amp;"")=0),"",IF(H44+I44-IF(J44="Sí",I44*IF(LEN(AE44&amp;"")=0,1,AE44),0)=0,0,ROUND(N44*H44/(H44+I44-IF(J44="Sí",I44*IF(LEN(AE44&amp;"")=0,1,AE44),0)),2)))</f>
        <v/>
      </c>
      <c r="Y44" s="44"/>
      <c r="Z44" s="54" t="str">
        <f aca="false">IF(COUNTA(B44:K44,M44,O44:Q44,T44:V44,Y44,AE44)=0,"",IF(OR(COUNTA(B44:K44,M44,O44:Q44,T44:V44,Y44,AE44)=0,LEN(B44&amp;"")=0,LEN(C44&amp;"")=0,LEN(D44&amp;"")=0,LEN(E44&amp;"")=0,LEN(F44&amp;"")=0,LEN(G44&amp;"")=0,LEN(H44&amp;"")=0,LEN(I44&amp;"")=0,LEN(J44&amp;"")=0,LEN(K44&amp;"")=0,LEN(O44&amp;"")=0,LEN(P44&amp;"")=0,LEN(Q44&amp;"")=0,LEN(V44&amp;"")=0,AND(B44="Alojamiento y manutención",OR(LEN(T44&amp;"")=0,LEN(U44&amp;"")=0))),"REVISAR: faltan datos","Completo"))</f>
        <v/>
      </c>
      <c r="AA44" s="55" t="str">
        <f aca="false">IF(COUNTA(B44:K44,M44,O44:Q44,T44:V44,Y44,AE44)=0,"",IF(OR(LEN(Datos!$B$20&amp;"")=0,LEN(F44&amp;"")=0),"REVISAR: falta período/fecha",IF(OR(F44&lt;Datos!$B$22,F44&gt;Datos!$B$21),"REVISAR: emisión fuera de período",IF(COUNTIFS(Pagos!$B$6:$B$405,A44,Pagos!$C$6:$C$405,"&gt;"&amp;Datos!$B$23)&gt;0,"REVISAR: pago fuera de plazo",IF(COUNTIFS(Pagos!$B$6:$B$405,A44,Pagos!$C$6:$C$405,"&gt;"&amp;Datos!$B$21)&gt;0,"REVISAR: arts. 14.3 / 15.4","Sin alerta de fechas")))))</f>
        <v/>
      </c>
      <c r="AB44" s="55" t="str">
        <f aca="false">IF(COUNTA(B44:K44,M44,O44:Q44,T44:V44,Y44,AE44)=0,"",IF(Z44&lt;&gt;"Completo","REVISAR: completar datos",IF(OR(H44&lt;0,I44&lt;0,K44&lt;=0,K44&gt;1,M44&lt;0,M44&gt;L44,O44&lt;0,P44&lt;0,Q44&lt;0,Q44&gt;H44+I44,N44&lt;0,O44&gt;N44,O44+P44&gt;L44+0.01,AND(J44&lt;&gt;"Sí",J44&lt;&gt;"No"),AND(LEN(AE44&amp;"")&lt;&gt;0,OR(AE44&lt;=0,AE44&gt;1,J44&lt;&gt;"Sí"))),"REVISAR: importes incoherentes",IF(ABS(R44-H44-I44)&gt;0.01,"REVISAR: pago incompleto/excesivo",IF(AND(B44="Alojamiento y manutención",OR(T44&lt;=0,U44&lt;=0,MOD(T44,1)&lt;&gt;0,MOD(U44,1)&lt;&gt;0)),"REVISAR: personas/días",IF(AND(Datos!$B$25="No recuperable",J44="Sí",I44&gt;0),"REVISAR: régimen IVA",IF(AND(Datos!$B$25="Totalmente recuperable",I44&gt;0,OR(J44&lt;&gt;"Sí",AND(LEN(AE44&amp;"")&lt;&gt;0,AE44&lt;&gt;1))),"REVISAR: régimen IVA",IF(AND(Datos!$B$25="Parcialmente recuperable",J44="Sí",I44&gt;0,LEN(AE44&amp;"")=0),"REVISAR: indicar % IVA", "Sin alerta de importes"))))))))</f>
        <v/>
      </c>
      <c r="AC44" s="55" t="str">
        <f aca="false">IF(COUNTA(B44:K44,M44,O44:Q44,T44:V44,Y44,AE44)=0,"",IF(OR(COUNTIFS($A$6:$A$205,A44)&gt;1,AND(LEN(D44&amp;"")&gt;0,LEN(E44&amp;"")&gt;0,COUNTIFS($D$6:$D$205,D44,$E$6:$E$205,E44)&gt;1)),"REVISAR: posible duplicado","Sin duplicado"))</f>
        <v/>
      </c>
      <c r="AD44" s="54" t="str">
        <f aca="false">IF(COUNTA(B44:K44,M44,O44:Q44,T44:V44,Y44,AE44)=0,"",IF(LEN(Datos!$B$17&amp;"")=0,"REVISAR: falta concesión",IF(AND(Q44&gt;0,COUNTIFS(Pagos!$B$6:$B$405,A44,Pagos!$E$6:$E$405,"Ingreso retenciones")=0),"REVISAR: acreditación IRPF",IF(LEN(Datos!$B$24&amp;"")=0,"REVISAR: seleccionar modalidad",IF(Datos!$B$24="Normal","Adjuntar factura y pagos","Conservar factura y pagos")))))</f>
        <v/>
      </c>
      <c r="AE44" s="56"/>
    </row>
    <row r="45" customFormat="false" ht="19.5" hidden="false" customHeight="true" outlineLevel="0" collapsed="false">
      <c r="A45" s="43" t="s">
        <v>150</v>
      </c>
      <c r="B45" s="44"/>
      <c r="C45" s="44"/>
      <c r="D45" s="45"/>
      <c r="E45" s="45"/>
      <c r="F45" s="46"/>
      <c r="G45" s="44"/>
      <c r="H45" s="47"/>
      <c r="I45" s="47"/>
      <c r="J45" s="44"/>
      <c r="K45" s="48"/>
      <c r="L45" s="49" t="str">
        <f aca="false">IF(OR(COUNTA(B45:K45,M45,O45:Q45,T45:V45,Y45,AE45)=0,LEN(H45&amp;"")=0,LEN(I45&amp;"")=0,LEN(J45&amp;"")=0,LEN(K45&amp;"")=0),"",ROUND((H45+I45-IF(J45="Sí",I45*IF(LEN(AE45&amp;"")=0,1,AE45),0))*K45,2))</f>
        <v/>
      </c>
      <c r="M45" s="47"/>
      <c r="N45" s="50" t="str">
        <f aca="false">IF(OR(COUNTA(B45:K45,M45,O45:Q45,T45:V45,Y45,AE45)=0,LEN(L45&amp;"")=0),"",IF(B45="Otros costes no subvencionables",0,IF(B45="Alojamiento y manutención",IF(LEN(W45&amp;"")=0,"",ROUND(MAX(0,MIN(L45-M45,W45*80)),2)),ROUND(L45-M45,2))))</f>
        <v/>
      </c>
      <c r="O45" s="47"/>
      <c r="P45" s="47"/>
      <c r="Q45" s="47"/>
      <c r="R45" s="49" t="str">
        <f aca="false">IF(COUNTA(B45:K45,M45,O45:Q45,T45:V45,Y45,AE45)=0,"",SUMIFS(Pagos!$D$6:$D$405,Pagos!$B$6:$B$405,A45))</f>
        <v/>
      </c>
      <c r="S45" s="51" t="str">
        <f aca="false">IF(OR(COUNTA(B45:K45,M45,O45:Q45,T45:V45,Y45,AE45)=0,COUNTIFS(Pagos!$B$6:$B$405,A45,Pagos!$C$6:$C$405,"&gt;0")=0),"",_xlfn.MAXIFS(Pagos!$C$6:$C$405,Pagos!$B$6:$B$405,A45))</f>
        <v/>
      </c>
      <c r="T45" s="52"/>
      <c r="U45" s="52"/>
      <c r="V45" s="44"/>
      <c r="W45" s="53" t="str">
        <f aca="false">IF(OR(COUNTA(B45:K45,M45,O45:Q45,T45:V45,Y45,AE45)=0,B45&lt;&gt;"Alojamiento y manutención",LEN(T45&amp;"")=0,LEN(U45&amp;"")=0),"",T45*U45)</f>
        <v/>
      </c>
      <c r="X45" s="49" t="str">
        <f aca="false">IF(OR(COUNTA(B45:K45,M45,O45:Q45,T45:V45,Y45,AE45)=0,B45&lt;&gt;"Asesoría y gestión",LEN(N45&amp;"")=0),"",IF(H45+I45-IF(J45="Sí",I45*IF(LEN(AE45&amp;"")=0,1,AE45),0)=0,0,ROUND(N45*H45/(H45+I45-IF(J45="Sí",I45*IF(LEN(AE45&amp;"")=0,1,AE45),0)),2)))</f>
        <v/>
      </c>
      <c r="Y45" s="44"/>
      <c r="Z45" s="54" t="str">
        <f aca="false">IF(COUNTA(B45:K45,M45,O45:Q45,T45:V45,Y45,AE45)=0,"",IF(OR(COUNTA(B45:K45,M45,O45:Q45,T45:V45,Y45,AE45)=0,LEN(B45&amp;"")=0,LEN(C45&amp;"")=0,LEN(D45&amp;"")=0,LEN(E45&amp;"")=0,LEN(F45&amp;"")=0,LEN(G45&amp;"")=0,LEN(H45&amp;"")=0,LEN(I45&amp;"")=0,LEN(J45&amp;"")=0,LEN(K45&amp;"")=0,LEN(O45&amp;"")=0,LEN(P45&amp;"")=0,LEN(Q45&amp;"")=0,LEN(V45&amp;"")=0,AND(B45="Alojamiento y manutención",OR(LEN(T45&amp;"")=0,LEN(U45&amp;"")=0))),"REVISAR: faltan datos","Completo"))</f>
        <v/>
      </c>
      <c r="AA45" s="55" t="str">
        <f aca="false">IF(COUNTA(B45:K45,M45,O45:Q45,T45:V45,Y45,AE45)=0,"",IF(OR(LEN(Datos!$B$20&amp;"")=0,LEN(F45&amp;"")=0),"REVISAR: falta período/fecha",IF(OR(F45&lt;Datos!$B$22,F45&gt;Datos!$B$21),"REVISAR: emisión fuera de período",IF(COUNTIFS(Pagos!$B$6:$B$405,A45,Pagos!$C$6:$C$405,"&gt;"&amp;Datos!$B$23)&gt;0,"REVISAR: pago fuera de plazo",IF(COUNTIFS(Pagos!$B$6:$B$405,A45,Pagos!$C$6:$C$405,"&gt;"&amp;Datos!$B$21)&gt;0,"REVISAR: arts. 14.3 / 15.4","Sin alerta de fechas")))))</f>
        <v/>
      </c>
      <c r="AB45" s="55" t="str">
        <f aca="false">IF(COUNTA(B45:K45,M45,O45:Q45,T45:V45,Y45,AE45)=0,"",IF(Z45&lt;&gt;"Completo","REVISAR: completar datos",IF(OR(H45&lt;0,I45&lt;0,K45&lt;=0,K45&gt;1,M45&lt;0,M45&gt;L45,O45&lt;0,P45&lt;0,Q45&lt;0,Q45&gt;H45+I45,N45&lt;0,O45&gt;N45,O45+P45&gt;L45+0.01,AND(J45&lt;&gt;"Sí",J45&lt;&gt;"No"),AND(LEN(AE45&amp;"")&lt;&gt;0,OR(AE45&lt;=0,AE45&gt;1,J45&lt;&gt;"Sí"))),"REVISAR: importes incoherentes",IF(ABS(R45-H45-I45)&gt;0.01,"REVISAR: pago incompleto/excesivo",IF(AND(B45="Alojamiento y manutención",OR(T45&lt;=0,U45&lt;=0,MOD(T45,1)&lt;&gt;0,MOD(U45,1)&lt;&gt;0)),"REVISAR: personas/días",IF(AND(Datos!$B$25="No recuperable",J45="Sí",I45&gt;0),"REVISAR: régimen IVA",IF(AND(Datos!$B$25="Totalmente recuperable",I45&gt;0,OR(J45&lt;&gt;"Sí",AND(LEN(AE45&amp;"")&lt;&gt;0,AE45&lt;&gt;1))),"REVISAR: régimen IVA",IF(AND(Datos!$B$25="Parcialmente recuperable",J45="Sí",I45&gt;0,LEN(AE45&amp;"")=0),"REVISAR: indicar % IVA", "Sin alerta de importes"))))))))</f>
        <v/>
      </c>
      <c r="AC45" s="55" t="str">
        <f aca="false">IF(COUNTA(B45:K45,M45,O45:Q45,T45:V45,Y45,AE45)=0,"",IF(OR(COUNTIFS($A$6:$A$205,A45)&gt;1,AND(LEN(D45&amp;"")&gt;0,LEN(E45&amp;"")&gt;0,COUNTIFS($D$6:$D$205,D45,$E$6:$E$205,E45)&gt;1)),"REVISAR: posible duplicado","Sin duplicado"))</f>
        <v/>
      </c>
      <c r="AD45" s="54" t="str">
        <f aca="false">IF(COUNTA(B45:K45,M45,O45:Q45,T45:V45,Y45,AE45)=0,"",IF(LEN(Datos!$B$17&amp;"")=0,"REVISAR: falta concesión",IF(AND(Q45&gt;0,COUNTIFS(Pagos!$B$6:$B$405,A45,Pagos!$E$6:$E$405,"Ingreso retenciones")=0),"REVISAR: acreditación IRPF",IF(LEN(Datos!$B$24&amp;"")=0,"REVISAR: seleccionar modalidad",IF(Datos!$B$24="Normal","Adjuntar factura y pagos","Conservar factura y pagos")))))</f>
        <v/>
      </c>
      <c r="AE45" s="56"/>
    </row>
    <row r="46" customFormat="false" ht="19.5" hidden="false" customHeight="true" outlineLevel="0" collapsed="false">
      <c r="A46" s="43" t="s">
        <v>151</v>
      </c>
      <c r="B46" s="44"/>
      <c r="C46" s="44"/>
      <c r="D46" s="45"/>
      <c r="E46" s="45"/>
      <c r="F46" s="46"/>
      <c r="G46" s="44"/>
      <c r="H46" s="47"/>
      <c r="I46" s="47"/>
      <c r="J46" s="44"/>
      <c r="K46" s="48"/>
      <c r="L46" s="49" t="str">
        <f aca="false">IF(OR(COUNTA(B46:K46,M46,O46:Q46,T46:V46,Y46,AE46)=0,LEN(H46&amp;"")=0,LEN(I46&amp;"")=0,LEN(J46&amp;"")=0,LEN(K46&amp;"")=0),"",ROUND((H46+I46-IF(J46="Sí",I46*IF(LEN(AE46&amp;"")=0,1,AE46),0))*K46,2))</f>
        <v/>
      </c>
      <c r="M46" s="47"/>
      <c r="N46" s="50" t="str">
        <f aca="false">IF(OR(COUNTA(B46:K46,M46,O46:Q46,T46:V46,Y46,AE46)=0,LEN(L46&amp;"")=0),"",IF(B46="Otros costes no subvencionables",0,IF(B46="Alojamiento y manutención",IF(LEN(W46&amp;"")=0,"",ROUND(MAX(0,MIN(L46-M46,W46*80)),2)),ROUND(L46-M46,2))))</f>
        <v/>
      </c>
      <c r="O46" s="47"/>
      <c r="P46" s="47"/>
      <c r="Q46" s="47"/>
      <c r="R46" s="49" t="str">
        <f aca="false">IF(COUNTA(B46:K46,M46,O46:Q46,T46:V46,Y46,AE46)=0,"",SUMIFS(Pagos!$D$6:$D$405,Pagos!$B$6:$B$405,A46))</f>
        <v/>
      </c>
      <c r="S46" s="51" t="str">
        <f aca="false">IF(OR(COUNTA(B46:K46,M46,O46:Q46,T46:V46,Y46,AE46)=0,COUNTIFS(Pagos!$B$6:$B$405,A46,Pagos!$C$6:$C$405,"&gt;0")=0),"",_xlfn.MAXIFS(Pagos!$C$6:$C$405,Pagos!$B$6:$B$405,A46))</f>
        <v/>
      </c>
      <c r="T46" s="52"/>
      <c r="U46" s="52"/>
      <c r="V46" s="44"/>
      <c r="W46" s="53" t="str">
        <f aca="false">IF(OR(COUNTA(B46:K46,M46,O46:Q46,T46:V46,Y46,AE46)=0,B46&lt;&gt;"Alojamiento y manutención",LEN(T46&amp;"")=0,LEN(U46&amp;"")=0),"",T46*U46)</f>
        <v/>
      </c>
      <c r="X46" s="49" t="str">
        <f aca="false">IF(OR(COUNTA(B46:K46,M46,O46:Q46,T46:V46,Y46,AE46)=0,B46&lt;&gt;"Asesoría y gestión",LEN(N46&amp;"")=0),"",IF(H46+I46-IF(J46="Sí",I46*IF(LEN(AE46&amp;"")=0,1,AE46),0)=0,0,ROUND(N46*H46/(H46+I46-IF(J46="Sí",I46*IF(LEN(AE46&amp;"")=0,1,AE46),0)),2)))</f>
        <v/>
      </c>
      <c r="Y46" s="44"/>
      <c r="Z46" s="54" t="str">
        <f aca="false">IF(COUNTA(B46:K46,M46,O46:Q46,T46:V46,Y46,AE46)=0,"",IF(OR(COUNTA(B46:K46,M46,O46:Q46,T46:V46,Y46,AE46)=0,LEN(B46&amp;"")=0,LEN(C46&amp;"")=0,LEN(D46&amp;"")=0,LEN(E46&amp;"")=0,LEN(F46&amp;"")=0,LEN(G46&amp;"")=0,LEN(H46&amp;"")=0,LEN(I46&amp;"")=0,LEN(J46&amp;"")=0,LEN(K46&amp;"")=0,LEN(O46&amp;"")=0,LEN(P46&amp;"")=0,LEN(Q46&amp;"")=0,LEN(V46&amp;"")=0,AND(B46="Alojamiento y manutención",OR(LEN(T46&amp;"")=0,LEN(U46&amp;"")=0))),"REVISAR: faltan datos","Completo"))</f>
        <v/>
      </c>
      <c r="AA46" s="55" t="str">
        <f aca="false">IF(COUNTA(B46:K46,M46,O46:Q46,T46:V46,Y46,AE46)=0,"",IF(OR(LEN(Datos!$B$20&amp;"")=0,LEN(F46&amp;"")=0),"REVISAR: falta período/fecha",IF(OR(F46&lt;Datos!$B$22,F46&gt;Datos!$B$21),"REVISAR: emisión fuera de período",IF(COUNTIFS(Pagos!$B$6:$B$405,A46,Pagos!$C$6:$C$405,"&gt;"&amp;Datos!$B$23)&gt;0,"REVISAR: pago fuera de plazo",IF(COUNTIFS(Pagos!$B$6:$B$405,A46,Pagos!$C$6:$C$405,"&gt;"&amp;Datos!$B$21)&gt;0,"REVISAR: arts. 14.3 / 15.4","Sin alerta de fechas")))))</f>
        <v/>
      </c>
      <c r="AB46" s="55" t="str">
        <f aca="false">IF(COUNTA(B46:K46,M46,O46:Q46,T46:V46,Y46,AE46)=0,"",IF(Z46&lt;&gt;"Completo","REVISAR: completar datos",IF(OR(H46&lt;0,I46&lt;0,K46&lt;=0,K46&gt;1,M46&lt;0,M46&gt;L46,O46&lt;0,P46&lt;0,Q46&lt;0,Q46&gt;H46+I46,N46&lt;0,O46&gt;N46,O46+P46&gt;L46+0.01,AND(J46&lt;&gt;"Sí",J46&lt;&gt;"No"),AND(LEN(AE46&amp;"")&lt;&gt;0,OR(AE46&lt;=0,AE46&gt;1,J46&lt;&gt;"Sí"))),"REVISAR: importes incoherentes",IF(ABS(R46-H46-I46)&gt;0.01,"REVISAR: pago incompleto/excesivo",IF(AND(B46="Alojamiento y manutención",OR(T46&lt;=0,U46&lt;=0,MOD(T46,1)&lt;&gt;0,MOD(U46,1)&lt;&gt;0)),"REVISAR: personas/días",IF(AND(Datos!$B$25="No recuperable",J46="Sí",I46&gt;0),"REVISAR: régimen IVA",IF(AND(Datos!$B$25="Totalmente recuperable",I46&gt;0,OR(J46&lt;&gt;"Sí",AND(LEN(AE46&amp;"")&lt;&gt;0,AE46&lt;&gt;1))),"REVISAR: régimen IVA",IF(AND(Datos!$B$25="Parcialmente recuperable",J46="Sí",I46&gt;0,LEN(AE46&amp;"")=0),"REVISAR: indicar % IVA", "Sin alerta de importes"))))))))</f>
        <v/>
      </c>
      <c r="AC46" s="55" t="str">
        <f aca="false">IF(COUNTA(B46:K46,M46,O46:Q46,T46:V46,Y46,AE46)=0,"",IF(OR(COUNTIFS($A$6:$A$205,A46)&gt;1,AND(LEN(D46&amp;"")&gt;0,LEN(E46&amp;"")&gt;0,COUNTIFS($D$6:$D$205,D46,$E$6:$E$205,E46)&gt;1)),"REVISAR: posible duplicado","Sin duplicado"))</f>
        <v/>
      </c>
      <c r="AD46" s="54" t="str">
        <f aca="false">IF(COUNTA(B46:K46,M46,O46:Q46,T46:V46,Y46,AE46)=0,"",IF(LEN(Datos!$B$17&amp;"")=0,"REVISAR: falta concesión",IF(AND(Q46&gt;0,COUNTIFS(Pagos!$B$6:$B$405,A46,Pagos!$E$6:$E$405,"Ingreso retenciones")=0),"REVISAR: acreditación IRPF",IF(LEN(Datos!$B$24&amp;"")=0,"REVISAR: seleccionar modalidad",IF(Datos!$B$24="Normal","Adjuntar factura y pagos","Conservar factura y pagos")))))</f>
        <v/>
      </c>
      <c r="AE46" s="56"/>
    </row>
    <row r="47" customFormat="false" ht="19.5" hidden="false" customHeight="true" outlineLevel="0" collapsed="false">
      <c r="A47" s="43" t="s">
        <v>152</v>
      </c>
      <c r="B47" s="44"/>
      <c r="C47" s="44"/>
      <c r="D47" s="45"/>
      <c r="E47" s="45"/>
      <c r="F47" s="46"/>
      <c r="G47" s="44"/>
      <c r="H47" s="47"/>
      <c r="I47" s="47"/>
      <c r="J47" s="44"/>
      <c r="K47" s="48"/>
      <c r="L47" s="49" t="str">
        <f aca="false">IF(OR(COUNTA(B47:K47,M47,O47:Q47,T47:V47,Y47,AE47)=0,LEN(H47&amp;"")=0,LEN(I47&amp;"")=0,LEN(J47&amp;"")=0,LEN(K47&amp;"")=0),"",ROUND((H47+I47-IF(J47="Sí",I47*IF(LEN(AE47&amp;"")=0,1,AE47),0))*K47,2))</f>
        <v/>
      </c>
      <c r="M47" s="47"/>
      <c r="N47" s="50" t="str">
        <f aca="false">IF(OR(COUNTA(B47:K47,M47,O47:Q47,T47:V47,Y47,AE47)=0,LEN(L47&amp;"")=0),"",IF(B47="Otros costes no subvencionables",0,IF(B47="Alojamiento y manutención",IF(LEN(W47&amp;"")=0,"",ROUND(MAX(0,MIN(L47-M47,W47*80)),2)),ROUND(L47-M47,2))))</f>
        <v/>
      </c>
      <c r="O47" s="47"/>
      <c r="P47" s="47"/>
      <c r="Q47" s="47"/>
      <c r="R47" s="49" t="str">
        <f aca="false">IF(COUNTA(B47:K47,M47,O47:Q47,T47:V47,Y47,AE47)=0,"",SUMIFS(Pagos!$D$6:$D$405,Pagos!$B$6:$B$405,A47))</f>
        <v/>
      </c>
      <c r="S47" s="51" t="str">
        <f aca="false">IF(OR(COUNTA(B47:K47,M47,O47:Q47,T47:V47,Y47,AE47)=0,COUNTIFS(Pagos!$B$6:$B$405,A47,Pagos!$C$6:$C$405,"&gt;0")=0),"",_xlfn.MAXIFS(Pagos!$C$6:$C$405,Pagos!$B$6:$B$405,A47))</f>
        <v/>
      </c>
      <c r="T47" s="52"/>
      <c r="U47" s="52"/>
      <c r="V47" s="44"/>
      <c r="W47" s="53" t="str">
        <f aca="false">IF(OR(COUNTA(B47:K47,M47,O47:Q47,T47:V47,Y47,AE47)=0,B47&lt;&gt;"Alojamiento y manutención",LEN(T47&amp;"")=0,LEN(U47&amp;"")=0),"",T47*U47)</f>
        <v/>
      </c>
      <c r="X47" s="49" t="str">
        <f aca="false">IF(OR(COUNTA(B47:K47,M47,O47:Q47,T47:V47,Y47,AE47)=0,B47&lt;&gt;"Asesoría y gestión",LEN(N47&amp;"")=0),"",IF(H47+I47-IF(J47="Sí",I47*IF(LEN(AE47&amp;"")=0,1,AE47),0)=0,0,ROUND(N47*H47/(H47+I47-IF(J47="Sí",I47*IF(LEN(AE47&amp;"")=0,1,AE47),0)),2)))</f>
        <v/>
      </c>
      <c r="Y47" s="44"/>
      <c r="Z47" s="54" t="str">
        <f aca="false">IF(COUNTA(B47:K47,M47,O47:Q47,T47:V47,Y47,AE47)=0,"",IF(OR(COUNTA(B47:K47,M47,O47:Q47,T47:V47,Y47,AE47)=0,LEN(B47&amp;"")=0,LEN(C47&amp;"")=0,LEN(D47&amp;"")=0,LEN(E47&amp;"")=0,LEN(F47&amp;"")=0,LEN(G47&amp;"")=0,LEN(H47&amp;"")=0,LEN(I47&amp;"")=0,LEN(J47&amp;"")=0,LEN(K47&amp;"")=0,LEN(O47&amp;"")=0,LEN(P47&amp;"")=0,LEN(Q47&amp;"")=0,LEN(V47&amp;"")=0,AND(B47="Alojamiento y manutención",OR(LEN(T47&amp;"")=0,LEN(U47&amp;"")=0))),"REVISAR: faltan datos","Completo"))</f>
        <v/>
      </c>
      <c r="AA47" s="55" t="str">
        <f aca="false">IF(COUNTA(B47:K47,M47,O47:Q47,T47:V47,Y47,AE47)=0,"",IF(OR(LEN(Datos!$B$20&amp;"")=0,LEN(F47&amp;"")=0),"REVISAR: falta período/fecha",IF(OR(F47&lt;Datos!$B$22,F47&gt;Datos!$B$21),"REVISAR: emisión fuera de período",IF(COUNTIFS(Pagos!$B$6:$B$405,A47,Pagos!$C$6:$C$405,"&gt;"&amp;Datos!$B$23)&gt;0,"REVISAR: pago fuera de plazo",IF(COUNTIFS(Pagos!$B$6:$B$405,A47,Pagos!$C$6:$C$405,"&gt;"&amp;Datos!$B$21)&gt;0,"REVISAR: arts. 14.3 / 15.4","Sin alerta de fechas")))))</f>
        <v/>
      </c>
      <c r="AB47" s="55" t="str">
        <f aca="false">IF(COUNTA(B47:K47,M47,O47:Q47,T47:V47,Y47,AE47)=0,"",IF(Z47&lt;&gt;"Completo","REVISAR: completar datos",IF(OR(H47&lt;0,I47&lt;0,K47&lt;=0,K47&gt;1,M47&lt;0,M47&gt;L47,O47&lt;0,P47&lt;0,Q47&lt;0,Q47&gt;H47+I47,N47&lt;0,O47&gt;N47,O47+P47&gt;L47+0.01,AND(J47&lt;&gt;"Sí",J47&lt;&gt;"No"),AND(LEN(AE47&amp;"")&lt;&gt;0,OR(AE47&lt;=0,AE47&gt;1,J47&lt;&gt;"Sí"))),"REVISAR: importes incoherentes",IF(ABS(R47-H47-I47)&gt;0.01,"REVISAR: pago incompleto/excesivo",IF(AND(B47="Alojamiento y manutención",OR(T47&lt;=0,U47&lt;=0,MOD(T47,1)&lt;&gt;0,MOD(U47,1)&lt;&gt;0)),"REVISAR: personas/días",IF(AND(Datos!$B$25="No recuperable",J47="Sí",I47&gt;0),"REVISAR: régimen IVA",IF(AND(Datos!$B$25="Totalmente recuperable",I47&gt;0,OR(J47&lt;&gt;"Sí",AND(LEN(AE47&amp;"")&lt;&gt;0,AE47&lt;&gt;1))),"REVISAR: régimen IVA",IF(AND(Datos!$B$25="Parcialmente recuperable",J47="Sí",I47&gt;0,LEN(AE47&amp;"")=0),"REVISAR: indicar % IVA", "Sin alerta de importes"))))))))</f>
        <v/>
      </c>
      <c r="AC47" s="55" t="str">
        <f aca="false">IF(COUNTA(B47:K47,M47,O47:Q47,T47:V47,Y47,AE47)=0,"",IF(OR(COUNTIFS($A$6:$A$205,A47)&gt;1,AND(LEN(D47&amp;"")&gt;0,LEN(E47&amp;"")&gt;0,COUNTIFS($D$6:$D$205,D47,$E$6:$E$205,E47)&gt;1)),"REVISAR: posible duplicado","Sin duplicado"))</f>
        <v/>
      </c>
      <c r="AD47" s="54" t="str">
        <f aca="false">IF(COUNTA(B47:K47,M47,O47:Q47,T47:V47,Y47,AE47)=0,"",IF(LEN(Datos!$B$17&amp;"")=0,"REVISAR: falta concesión",IF(AND(Q47&gt;0,COUNTIFS(Pagos!$B$6:$B$405,A47,Pagos!$E$6:$E$405,"Ingreso retenciones")=0),"REVISAR: acreditación IRPF",IF(LEN(Datos!$B$24&amp;"")=0,"REVISAR: seleccionar modalidad",IF(Datos!$B$24="Normal","Adjuntar factura y pagos","Conservar factura y pagos")))))</f>
        <v/>
      </c>
      <c r="AE47" s="56"/>
    </row>
    <row r="48" customFormat="false" ht="19.5" hidden="false" customHeight="true" outlineLevel="0" collapsed="false">
      <c r="A48" s="43" t="s">
        <v>153</v>
      </c>
      <c r="B48" s="44"/>
      <c r="C48" s="44"/>
      <c r="D48" s="45"/>
      <c r="E48" s="45"/>
      <c r="F48" s="46"/>
      <c r="G48" s="44"/>
      <c r="H48" s="47"/>
      <c r="I48" s="47"/>
      <c r="J48" s="44"/>
      <c r="K48" s="48"/>
      <c r="L48" s="49" t="str">
        <f aca="false">IF(OR(COUNTA(B48:K48,M48,O48:Q48,T48:V48,Y48,AE48)=0,LEN(H48&amp;"")=0,LEN(I48&amp;"")=0,LEN(J48&amp;"")=0,LEN(K48&amp;"")=0),"",ROUND((H48+I48-IF(J48="Sí",I48*IF(LEN(AE48&amp;"")=0,1,AE48),0))*K48,2))</f>
        <v/>
      </c>
      <c r="M48" s="47"/>
      <c r="N48" s="50" t="str">
        <f aca="false">IF(OR(COUNTA(B48:K48,M48,O48:Q48,T48:V48,Y48,AE48)=0,LEN(L48&amp;"")=0),"",IF(B48="Otros costes no subvencionables",0,IF(B48="Alojamiento y manutención",IF(LEN(W48&amp;"")=0,"",ROUND(MAX(0,MIN(L48-M48,W48*80)),2)),ROUND(L48-M48,2))))</f>
        <v/>
      </c>
      <c r="O48" s="47"/>
      <c r="P48" s="47"/>
      <c r="Q48" s="47"/>
      <c r="R48" s="49" t="str">
        <f aca="false">IF(COUNTA(B48:K48,M48,O48:Q48,T48:V48,Y48,AE48)=0,"",SUMIFS(Pagos!$D$6:$D$405,Pagos!$B$6:$B$405,A48))</f>
        <v/>
      </c>
      <c r="S48" s="51" t="str">
        <f aca="false">IF(OR(COUNTA(B48:K48,M48,O48:Q48,T48:V48,Y48,AE48)=0,COUNTIFS(Pagos!$B$6:$B$405,A48,Pagos!$C$6:$C$405,"&gt;0")=0),"",_xlfn.MAXIFS(Pagos!$C$6:$C$405,Pagos!$B$6:$B$405,A48))</f>
        <v/>
      </c>
      <c r="T48" s="52"/>
      <c r="U48" s="52"/>
      <c r="V48" s="44"/>
      <c r="W48" s="53" t="str">
        <f aca="false">IF(OR(COUNTA(B48:K48,M48,O48:Q48,T48:V48,Y48,AE48)=0,B48&lt;&gt;"Alojamiento y manutención",LEN(T48&amp;"")=0,LEN(U48&amp;"")=0),"",T48*U48)</f>
        <v/>
      </c>
      <c r="X48" s="49" t="str">
        <f aca="false">IF(OR(COUNTA(B48:K48,M48,O48:Q48,T48:V48,Y48,AE48)=0,B48&lt;&gt;"Asesoría y gestión",LEN(N48&amp;"")=0),"",IF(H48+I48-IF(J48="Sí",I48*IF(LEN(AE48&amp;"")=0,1,AE48),0)=0,0,ROUND(N48*H48/(H48+I48-IF(J48="Sí",I48*IF(LEN(AE48&amp;"")=0,1,AE48),0)),2)))</f>
        <v/>
      </c>
      <c r="Y48" s="44"/>
      <c r="Z48" s="54" t="str">
        <f aca="false">IF(COUNTA(B48:K48,M48,O48:Q48,T48:V48,Y48,AE48)=0,"",IF(OR(COUNTA(B48:K48,M48,O48:Q48,T48:V48,Y48,AE48)=0,LEN(B48&amp;"")=0,LEN(C48&amp;"")=0,LEN(D48&amp;"")=0,LEN(E48&amp;"")=0,LEN(F48&amp;"")=0,LEN(G48&amp;"")=0,LEN(H48&amp;"")=0,LEN(I48&amp;"")=0,LEN(J48&amp;"")=0,LEN(K48&amp;"")=0,LEN(O48&amp;"")=0,LEN(P48&amp;"")=0,LEN(Q48&amp;"")=0,LEN(V48&amp;"")=0,AND(B48="Alojamiento y manutención",OR(LEN(T48&amp;"")=0,LEN(U48&amp;"")=0))),"REVISAR: faltan datos","Completo"))</f>
        <v/>
      </c>
      <c r="AA48" s="55" t="str">
        <f aca="false">IF(COUNTA(B48:K48,M48,O48:Q48,T48:V48,Y48,AE48)=0,"",IF(OR(LEN(Datos!$B$20&amp;"")=0,LEN(F48&amp;"")=0),"REVISAR: falta período/fecha",IF(OR(F48&lt;Datos!$B$22,F48&gt;Datos!$B$21),"REVISAR: emisión fuera de período",IF(COUNTIFS(Pagos!$B$6:$B$405,A48,Pagos!$C$6:$C$405,"&gt;"&amp;Datos!$B$23)&gt;0,"REVISAR: pago fuera de plazo",IF(COUNTIFS(Pagos!$B$6:$B$405,A48,Pagos!$C$6:$C$405,"&gt;"&amp;Datos!$B$21)&gt;0,"REVISAR: arts. 14.3 / 15.4","Sin alerta de fechas")))))</f>
        <v/>
      </c>
      <c r="AB48" s="55" t="str">
        <f aca="false">IF(COUNTA(B48:K48,M48,O48:Q48,T48:V48,Y48,AE48)=0,"",IF(Z48&lt;&gt;"Completo","REVISAR: completar datos",IF(OR(H48&lt;0,I48&lt;0,K48&lt;=0,K48&gt;1,M48&lt;0,M48&gt;L48,O48&lt;0,P48&lt;0,Q48&lt;0,Q48&gt;H48+I48,N48&lt;0,O48&gt;N48,O48+P48&gt;L48+0.01,AND(J48&lt;&gt;"Sí",J48&lt;&gt;"No"),AND(LEN(AE48&amp;"")&lt;&gt;0,OR(AE48&lt;=0,AE48&gt;1,J48&lt;&gt;"Sí"))),"REVISAR: importes incoherentes",IF(ABS(R48-H48-I48)&gt;0.01,"REVISAR: pago incompleto/excesivo",IF(AND(B48="Alojamiento y manutención",OR(T48&lt;=0,U48&lt;=0,MOD(T48,1)&lt;&gt;0,MOD(U48,1)&lt;&gt;0)),"REVISAR: personas/días",IF(AND(Datos!$B$25="No recuperable",J48="Sí",I48&gt;0),"REVISAR: régimen IVA",IF(AND(Datos!$B$25="Totalmente recuperable",I48&gt;0,OR(J48&lt;&gt;"Sí",AND(LEN(AE48&amp;"")&lt;&gt;0,AE48&lt;&gt;1))),"REVISAR: régimen IVA",IF(AND(Datos!$B$25="Parcialmente recuperable",J48="Sí",I48&gt;0,LEN(AE48&amp;"")=0),"REVISAR: indicar % IVA", "Sin alerta de importes"))))))))</f>
        <v/>
      </c>
      <c r="AC48" s="55" t="str">
        <f aca="false">IF(COUNTA(B48:K48,M48,O48:Q48,T48:V48,Y48,AE48)=0,"",IF(OR(COUNTIFS($A$6:$A$205,A48)&gt;1,AND(LEN(D48&amp;"")&gt;0,LEN(E48&amp;"")&gt;0,COUNTIFS($D$6:$D$205,D48,$E$6:$E$205,E48)&gt;1)),"REVISAR: posible duplicado","Sin duplicado"))</f>
        <v/>
      </c>
      <c r="AD48" s="54" t="str">
        <f aca="false">IF(COUNTA(B48:K48,M48,O48:Q48,T48:V48,Y48,AE48)=0,"",IF(LEN(Datos!$B$17&amp;"")=0,"REVISAR: falta concesión",IF(AND(Q48&gt;0,COUNTIFS(Pagos!$B$6:$B$405,A48,Pagos!$E$6:$E$405,"Ingreso retenciones")=0),"REVISAR: acreditación IRPF",IF(LEN(Datos!$B$24&amp;"")=0,"REVISAR: seleccionar modalidad",IF(Datos!$B$24="Normal","Adjuntar factura y pagos","Conservar factura y pagos")))))</f>
        <v/>
      </c>
      <c r="AE48" s="56"/>
    </row>
    <row r="49" customFormat="false" ht="19.5" hidden="false" customHeight="true" outlineLevel="0" collapsed="false">
      <c r="A49" s="43" t="s">
        <v>154</v>
      </c>
      <c r="B49" s="44"/>
      <c r="C49" s="44"/>
      <c r="D49" s="45"/>
      <c r="E49" s="45"/>
      <c r="F49" s="46"/>
      <c r="G49" s="44"/>
      <c r="H49" s="47"/>
      <c r="I49" s="47"/>
      <c r="J49" s="44"/>
      <c r="K49" s="48"/>
      <c r="L49" s="49" t="str">
        <f aca="false">IF(OR(COUNTA(B49:K49,M49,O49:Q49,T49:V49,Y49,AE49)=0,LEN(H49&amp;"")=0,LEN(I49&amp;"")=0,LEN(J49&amp;"")=0,LEN(K49&amp;"")=0),"",ROUND((H49+I49-IF(J49="Sí",I49*IF(LEN(AE49&amp;"")=0,1,AE49),0))*K49,2))</f>
        <v/>
      </c>
      <c r="M49" s="47"/>
      <c r="N49" s="50" t="str">
        <f aca="false">IF(OR(COUNTA(B49:K49,M49,O49:Q49,T49:V49,Y49,AE49)=0,LEN(L49&amp;"")=0),"",IF(B49="Otros costes no subvencionables",0,IF(B49="Alojamiento y manutención",IF(LEN(W49&amp;"")=0,"",ROUND(MAX(0,MIN(L49-M49,W49*80)),2)),ROUND(L49-M49,2))))</f>
        <v/>
      </c>
      <c r="O49" s="47"/>
      <c r="P49" s="47"/>
      <c r="Q49" s="47"/>
      <c r="R49" s="49" t="str">
        <f aca="false">IF(COUNTA(B49:K49,M49,O49:Q49,T49:V49,Y49,AE49)=0,"",SUMIFS(Pagos!$D$6:$D$405,Pagos!$B$6:$B$405,A49))</f>
        <v/>
      </c>
      <c r="S49" s="51" t="str">
        <f aca="false">IF(OR(COUNTA(B49:K49,M49,O49:Q49,T49:V49,Y49,AE49)=0,COUNTIFS(Pagos!$B$6:$B$405,A49,Pagos!$C$6:$C$405,"&gt;0")=0),"",_xlfn.MAXIFS(Pagos!$C$6:$C$405,Pagos!$B$6:$B$405,A49))</f>
        <v/>
      </c>
      <c r="T49" s="52"/>
      <c r="U49" s="52"/>
      <c r="V49" s="44"/>
      <c r="W49" s="53" t="str">
        <f aca="false">IF(OR(COUNTA(B49:K49,M49,O49:Q49,T49:V49,Y49,AE49)=0,B49&lt;&gt;"Alojamiento y manutención",LEN(T49&amp;"")=0,LEN(U49&amp;"")=0),"",T49*U49)</f>
        <v/>
      </c>
      <c r="X49" s="49" t="str">
        <f aca="false">IF(OR(COUNTA(B49:K49,M49,O49:Q49,T49:V49,Y49,AE49)=0,B49&lt;&gt;"Asesoría y gestión",LEN(N49&amp;"")=0),"",IF(H49+I49-IF(J49="Sí",I49*IF(LEN(AE49&amp;"")=0,1,AE49),0)=0,0,ROUND(N49*H49/(H49+I49-IF(J49="Sí",I49*IF(LEN(AE49&amp;"")=0,1,AE49),0)),2)))</f>
        <v/>
      </c>
      <c r="Y49" s="44"/>
      <c r="Z49" s="54" t="str">
        <f aca="false">IF(COUNTA(B49:K49,M49,O49:Q49,T49:V49,Y49,AE49)=0,"",IF(OR(COUNTA(B49:K49,M49,O49:Q49,T49:V49,Y49,AE49)=0,LEN(B49&amp;"")=0,LEN(C49&amp;"")=0,LEN(D49&amp;"")=0,LEN(E49&amp;"")=0,LEN(F49&amp;"")=0,LEN(G49&amp;"")=0,LEN(H49&amp;"")=0,LEN(I49&amp;"")=0,LEN(J49&amp;"")=0,LEN(K49&amp;"")=0,LEN(O49&amp;"")=0,LEN(P49&amp;"")=0,LEN(Q49&amp;"")=0,LEN(V49&amp;"")=0,AND(B49="Alojamiento y manutención",OR(LEN(T49&amp;"")=0,LEN(U49&amp;"")=0))),"REVISAR: faltan datos","Completo"))</f>
        <v/>
      </c>
      <c r="AA49" s="55" t="str">
        <f aca="false">IF(COUNTA(B49:K49,M49,O49:Q49,T49:V49,Y49,AE49)=0,"",IF(OR(LEN(Datos!$B$20&amp;"")=0,LEN(F49&amp;"")=0),"REVISAR: falta período/fecha",IF(OR(F49&lt;Datos!$B$22,F49&gt;Datos!$B$21),"REVISAR: emisión fuera de período",IF(COUNTIFS(Pagos!$B$6:$B$405,A49,Pagos!$C$6:$C$405,"&gt;"&amp;Datos!$B$23)&gt;0,"REVISAR: pago fuera de plazo",IF(COUNTIFS(Pagos!$B$6:$B$405,A49,Pagos!$C$6:$C$405,"&gt;"&amp;Datos!$B$21)&gt;0,"REVISAR: arts. 14.3 / 15.4","Sin alerta de fechas")))))</f>
        <v/>
      </c>
      <c r="AB49" s="55" t="str">
        <f aca="false">IF(COUNTA(B49:K49,M49,O49:Q49,T49:V49,Y49,AE49)=0,"",IF(Z49&lt;&gt;"Completo","REVISAR: completar datos",IF(OR(H49&lt;0,I49&lt;0,K49&lt;=0,K49&gt;1,M49&lt;0,M49&gt;L49,O49&lt;0,P49&lt;0,Q49&lt;0,Q49&gt;H49+I49,N49&lt;0,O49&gt;N49,O49+P49&gt;L49+0.01,AND(J49&lt;&gt;"Sí",J49&lt;&gt;"No"),AND(LEN(AE49&amp;"")&lt;&gt;0,OR(AE49&lt;=0,AE49&gt;1,J49&lt;&gt;"Sí"))),"REVISAR: importes incoherentes",IF(ABS(R49-H49-I49)&gt;0.01,"REVISAR: pago incompleto/excesivo",IF(AND(B49="Alojamiento y manutención",OR(T49&lt;=0,U49&lt;=0,MOD(T49,1)&lt;&gt;0,MOD(U49,1)&lt;&gt;0)),"REVISAR: personas/días",IF(AND(Datos!$B$25="No recuperable",J49="Sí",I49&gt;0),"REVISAR: régimen IVA",IF(AND(Datos!$B$25="Totalmente recuperable",I49&gt;0,OR(J49&lt;&gt;"Sí",AND(LEN(AE49&amp;"")&lt;&gt;0,AE49&lt;&gt;1))),"REVISAR: régimen IVA",IF(AND(Datos!$B$25="Parcialmente recuperable",J49="Sí",I49&gt;0,LEN(AE49&amp;"")=0),"REVISAR: indicar % IVA", "Sin alerta de importes"))))))))</f>
        <v/>
      </c>
      <c r="AC49" s="55" t="str">
        <f aca="false">IF(COUNTA(B49:K49,M49,O49:Q49,T49:V49,Y49,AE49)=0,"",IF(OR(COUNTIFS($A$6:$A$205,A49)&gt;1,AND(LEN(D49&amp;"")&gt;0,LEN(E49&amp;"")&gt;0,COUNTIFS($D$6:$D$205,D49,$E$6:$E$205,E49)&gt;1)),"REVISAR: posible duplicado","Sin duplicado"))</f>
        <v/>
      </c>
      <c r="AD49" s="54" t="str">
        <f aca="false">IF(COUNTA(B49:K49,M49,O49:Q49,T49:V49,Y49,AE49)=0,"",IF(LEN(Datos!$B$17&amp;"")=0,"REVISAR: falta concesión",IF(AND(Q49&gt;0,COUNTIFS(Pagos!$B$6:$B$405,A49,Pagos!$E$6:$E$405,"Ingreso retenciones")=0),"REVISAR: acreditación IRPF",IF(LEN(Datos!$B$24&amp;"")=0,"REVISAR: seleccionar modalidad",IF(Datos!$B$24="Normal","Adjuntar factura y pagos","Conservar factura y pagos")))))</f>
        <v/>
      </c>
      <c r="AE49" s="56"/>
    </row>
    <row r="50" customFormat="false" ht="19.5" hidden="false" customHeight="true" outlineLevel="0" collapsed="false">
      <c r="A50" s="43" t="s">
        <v>155</v>
      </c>
      <c r="B50" s="44"/>
      <c r="C50" s="44"/>
      <c r="D50" s="45"/>
      <c r="E50" s="45"/>
      <c r="F50" s="46"/>
      <c r="G50" s="44"/>
      <c r="H50" s="47"/>
      <c r="I50" s="47"/>
      <c r="J50" s="44"/>
      <c r="K50" s="48"/>
      <c r="L50" s="49" t="str">
        <f aca="false">IF(OR(COUNTA(B50:K50,M50,O50:Q50,T50:V50,Y50,AE50)=0,LEN(H50&amp;"")=0,LEN(I50&amp;"")=0,LEN(J50&amp;"")=0,LEN(K50&amp;"")=0),"",ROUND((H50+I50-IF(J50="Sí",I50*IF(LEN(AE50&amp;"")=0,1,AE50),0))*K50,2))</f>
        <v/>
      </c>
      <c r="M50" s="47"/>
      <c r="N50" s="50" t="str">
        <f aca="false">IF(OR(COUNTA(B50:K50,M50,O50:Q50,T50:V50,Y50,AE50)=0,LEN(L50&amp;"")=0),"",IF(B50="Otros costes no subvencionables",0,IF(B50="Alojamiento y manutención",IF(LEN(W50&amp;"")=0,"",ROUND(MAX(0,MIN(L50-M50,W50*80)),2)),ROUND(L50-M50,2))))</f>
        <v/>
      </c>
      <c r="O50" s="47"/>
      <c r="P50" s="47"/>
      <c r="Q50" s="47"/>
      <c r="R50" s="49" t="str">
        <f aca="false">IF(COUNTA(B50:K50,M50,O50:Q50,T50:V50,Y50,AE50)=0,"",SUMIFS(Pagos!$D$6:$D$405,Pagos!$B$6:$B$405,A50))</f>
        <v/>
      </c>
      <c r="S50" s="51" t="str">
        <f aca="false">IF(OR(COUNTA(B50:K50,M50,O50:Q50,T50:V50,Y50,AE50)=0,COUNTIFS(Pagos!$B$6:$B$405,A50,Pagos!$C$6:$C$405,"&gt;0")=0),"",_xlfn.MAXIFS(Pagos!$C$6:$C$405,Pagos!$B$6:$B$405,A50))</f>
        <v/>
      </c>
      <c r="T50" s="52"/>
      <c r="U50" s="52"/>
      <c r="V50" s="44"/>
      <c r="W50" s="53" t="str">
        <f aca="false">IF(OR(COUNTA(B50:K50,M50,O50:Q50,T50:V50,Y50,AE50)=0,B50&lt;&gt;"Alojamiento y manutención",LEN(T50&amp;"")=0,LEN(U50&amp;"")=0),"",T50*U50)</f>
        <v/>
      </c>
      <c r="X50" s="49" t="str">
        <f aca="false">IF(OR(COUNTA(B50:K50,M50,O50:Q50,T50:V50,Y50,AE50)=0,B50&lt;&gt;"Asesoría y gestión",LEN(N50&amp;"")=0),"",IF(H50+I50-IF(J50="Sí",I50*IF(LEN(AE50&amp;"")=0,1,AE50),0)=0,0,ROUND(N50*H50/(H50+I50-IF(J50="Sí",I50*IF(LEN(AE50&amp;"")=0,1,AE50),0)),2)))</f>
        <v/>
      </c>
      <c r="Y50" s="44"/>
      <c r="Z50" s="54" t="str">
        <f aca="false">IF(COUNTA(B50:K50,M50,O50:Q50,T50:V50,Y50,AE50)=0,"",IF(OR(COUNTA(B50:K50,M50,O50:Q50,T50:V50,Y50,AE50)=0,LEN(B50&amp;"")=0,LEN(C50&amp;"")=0,LEN(D50&amp;"")=0,LEN(E50&amp;"")=0,LEN(F50&amp;"")=0,LEN(G50&amp;"")=0,LEN(H50&amp;"")=0,LEN(I50&amp;"")=0,LEN(J50&amp;"")=0,LEN(K50&amp;"")=0,LEN(O50&amp;"")=0,LEN(P50&amp;"")=0,LEN(Q50&amp;"")=0,LEN(V50&amp;"")=0,AND(B50="Alojamiento y manutención",OR(LEN(T50&amp;"")=0,LEN(U50&amp;"")=0))),"REVISAR: faltan datos","Completo"))</f>
        <v/>
      </c>
      <c r="AA50" s="55" t="str">
        <f aca="false">IF(COUNTA(B50:K50,M50,O50:Q50,T50:V50,Y50,AE50)=0,"",IF(OR(LEN(Datos!$B$20&amp;"")=0,LEN(F50&amp;"")=0),"REVISAR: falta período/fecha",IF(OR(F50&lt;Datos!$B$22,F50&gt;Datos!$B$21),"REVISAR: emisión fuera de período",IF(COUNTIFS(Pagos!$B$6:$B$405,A50,Pagos!$C$6:$C$405,"&gt;"&amp;Datos!$B$23)&gt;0,"REVISAR: pago fuera de plazo",IF(COUNTIFS(Pagos!$B$6:$B$405,A50,Pagos!$C$6:$C$405,"&gt;"&amp;Datos!$B$21)&gt;0,"REVISAR: arts. 14.3 / 15.4","Sin alerta de fechas")))))</f>
        <v/>
      </c>
      <c r="AB50" s="55" t="str">
        <f aca="false">IF(COUNTA(B50:K50,M50,O50:Q50,T50:V50,Y50,AE50)=0,"",IF(Z50&lt;&gt;"Completo","REVISAR: completar datos",IF(OR(H50&lt;0,I50&lt;0,K50&lt;=0,K50&gt;1,M50&lt;0,M50&gt;L50,O50&lt;0,P50&lt;0,Q50&lt;0,Q50&gt;H50+I50,N50&lt;0,O50&gt;N50,O50+P50&gt;L50+0.01,AND(J50&lt;&gt;"Sí",J50&lt;&gt;"No"),AND(LEN(AE50&amp;"")&lt;&gt;0,OR(AE50&lt;=0,AE50&gt;1,J50&lt;&gt;"Sí"))),"REVISAR: importes incoherentes",IF(ABS(R50-H50-I50)&gt;0.01,"REVISAR: pago incompleto/excesivo",IF(AND(B50="Alojamiento y manutención",OR(T50&lt;=0,U50&lt;=0,MOD(T50,1)&lt;&gt;0,MOD(U50,1)&lt;&gt;0)),"REVISAR: personas/días",IF(AND(Datos!$B$25="No recuperable",J50="Sí",I50&gt;0),"REVISAR: régimen IVA",IF(AND(Datos!$B$25="Totalmente recuperable",I50&gt;0,OR(J50&lt;&gt;"Sí",AND(LEN(AE50&amp;"")&lt;&gt;0,AE50&lt;&gt;1))),"REVISAR: régimen IVA",IF(AND(Datos!$B$25="Parcialmente recuperable",J50="Sí",I50&gt;0,LEN(AE50&amp;"")=0),"REVISAR: indicar % IVA", "Sin alerta de importes"))))))))</f>
        <v/>
      </c>
      <c r="AC50" s="55" t="str">
        <f aca="false">IF(COUNTA(B50:K50,M50,O50:Q50,T50:V50,Y50,AE50)=0,"",IF(OR(COUNTIFS($A$6:$A$205,A50)&gt;1,AND(LEN(D50&amp;"")&gt;0,LEN(E50&amp;"")&gt;0,COUNTIFS($D$6:$D$205,D50,$E$6:$E$205,E50)&gt;1)),"REVISAR: posible duplicado","Sin duplicado"))</f>
        <v/>
      </c>
      <c r="AD50" s="54" t="str">
        <f aca="false">IF(COUNTA(B50:K50,M50,O50:Q50,T50:V50,Y50,AE50)=0,"",IF(LEN(Datos!$B$17&amp;"")=0,"REVISAR: falta concesión",IF(AND(Q50&gt;0,COUNTIFS(Pagos!$B$6:$B$405,A50,Pagos!$E$6:$E$405,"Ingreso retenciones")=0),"REVISAR: acreditación IRPF",IF(LEN(Datos!$B$24&amp;"")=0,"REVISAR: seleccionar modalidad",IF(Datos!$B$24="Normal","Adjuntar factura y pagos","Conservar factura y pagos")))))</f>
        <v/>
      </c>
      <c r="AE50" s="56"/>
    </row>
    <row r="51" customFormat="false" ht="19.5" hidden="false" customHeight="true" outlineLevel="0" collapsed="false">
      <c r="A51" s="43" t="s">
        <v>156</v>
      </c>
      <c r="B51" s="44"/>
      <c r="C51" s="44"/>
      <c r="D51" s="45"/>
      <c r="E51" s="45"/>
      <c r="F51" s="46"/>
      <c r="G51" s="44"/>
      <c r="H51" s="47"/>
      <c r="I51" s="47"/>
      <c r="J51" s="44"/>
      <c r="K51" s="48"/>
      <c r="L51" s="49" t="str">
        <f aca="false">IF(OR(COUNTA(B51:K51,M51,O51:Q51,T51:V51,Y51,AE51)=0,LEN(H51&amp;"")=0,LEN(I51&amp;"")=0,LEN(J51&amp;"")=0,LEN(K51&amp;"")=0),"",ROUND((H51+I51-IF(J51="Sí",I51*IF(LEN(AE51&amp;"")=0,1,AE51),0))*K51,2))</f>
        <v/>
      </c>
      <c r="M51" s="47"/>
      <c r="N51" s="50" t="str">
        <f aca="false">IF(OR(COUNTA(B51:K51,M51,O51:Q51,T51:V51,Y51,AE51)=0,LEN(L51&amp;"")=0),"",IF(B51="Otros costes no subvencionables",0,IF(B51="Alojamiento y manutención",IF(LEN(W51&amp;"")=0,"",ROUND(MAX(0,MIN(L51-M51,W51*80)),2)),ROUND(L51-M51,2))))</f>
        <v/>
      </c>
      <c r="O51" s="47"/>
      <c r="P51" s="47"/>
      <c r="Q51" s="47"/>
      <c r="R51" s="49" t="str">
        <f aca="false">IF(COUNTA(B51:K51,M51,O51:Q51,T51:V51,Y51,AE51)=0,"",SUMIFS(Pagos!$D$6:$D$405,Pagos!$B$6:$B$405,A51))</f>
        <v/>
      </c>
      <c r="S51" s="51" t="str">
        <f aca="false">IF(OR(COUNTA(B51:K51,M51,O51:Q51,T51:V51,Y51,AE51)=0,COUNTIFS(Pagos!$B$6:$B$405,A51,Pagos!$C$6:$C$405,"&gt;0")=0),"",_xlfn.MAXIFS(Pagos!$C$6:$C$405,Pagos!$B$6:$B$405,A51))</f>
        <v/>
      </c>
      <c r="T51" s="52"/>
      <c r="U51" s="52"/>
      <c r="V51" s="44"/>
      <c r="W51" s="53" t="str">
        <f aca="false">IF(OR(COUNTA(B51:K51,M51,O51:Q51,T51:V51,Y51,AE51)=0,B51&lt;&gt;"Alojamiento y manutención",LEN(T51&amp;"")=0,LEN(U51&amp;"")=0),"",T51*U51)</f>
        <v/>
      </c>
      <c r="X51" s="49" t="str">
        <f aca="false">IF(OR(COUNTA(B51:K51,M51,O51:Q51,T51:V51,Y51,AE51)=0,B51&lt;&gt;"Asesoría y gestión",LEN(N51&amp;"")=0),"",IF(H51+I51-IF(J51="Sí",I51*IF(LEN(AE51&amp;"")=0,1,AE51),0)=0,0,ROUND(N51*H51/(H51+I51-IF(J51="Sí",I51*IF(LEN(AE51&amp;"")=0,1,AE51),0)),2)))</f>
        <v/>
      </c>
      <c r="Y51" s="44"/>
      <c r="Z51" s="54" t="str">
        <f aca="false">IF(COUNTA(B51:K51,M51,O51:Q51,T51:V51,Y51,AE51)=0,"",IF(OR(COUNTA(B51:K51,M51,O51:Q51,T51:V51,Y51,AE51)=0,LEN(B51&amp;"")=0,LEN(C51&amp;"")=0,LEN(D51&amp;"")=0,LEN(E51&amp;"")=0,LEN(F51&amp;"")=0,LEN(G51&amp;"")=0,LEN(H51&amp;"")=0,LEN(I51&amp;"")=0,LEN(J51&amp;"")=0,LEN(K51&amp;"")=0,LEN(O51&amp;"")=0,LEN(P51&amp;"")=0,LEN(Q51&amp;"")=0,LEN(V51&amp;"")=0,AND(B51="Alojamiento y manutención",OR(LEN(T51&amp;"")=0,LEN(U51&amp;"")=0))),"REVISAR: faltan datos","Completo"))</f>
        <v/>
      </c>
      <c r="AA51" s="55" t="str">
        <f aca="false">IF(COUNTA(B51:K51,M51,O51:Q51,T51:V51,Y51,AE51)=0,"",IF(OR(LEN(Datos!$B$20&amp;"")=0,LEN(F51&amp;"")=0),"REVISAR: falta período/fecha",IF(OR(F51&lt;Datos!$B$22,F51&gt;Datos!$B$21),"REVISAR: emisión fuera de período",IF(COUNTIFS(Pagos!$B$6:$B$405,A51,Pagos!$C$6:$C$405,"&gt;"&amp;Datos!$B$23)&gt;0,"REVISAR: pago fuera de plazo",IF(COUNTIFS(Pagos!$B$6:$B$405,A51,Pagos!$C$6:$C$405,"&gt;"&amp;Datos!$B$21)&gt;0,"REVISAR: arts. 14.3 / 15.4","Sin alerta de fechas")))))</f>
        <v/>
      </c>
      <c r="AB51" s="55" t="str">
        <f aca="false">IF(COUNTA(B51:K51,M51,O51:Q51,T51:V51,Y51,AE51)=0,"",IF(Z51&lt;&gt;"Completo","REVISAR: completar datos",IF(OR(H51&lt;0,I51&lt;0,K51&lt;=0,K51&gt;1,M51&lt;0,M51&gt;L51,O51&lt;0,P51&lt;0,Q51&lt;0,Q51&gt;H51+I51,N51&lt;0,O51&gt;N51,O51+P51&gt;L51+0.01,AND(J51&lt;&gt;"Sí",J51&lt;&gt;"No"),AND(LEN(AE51&amp;"")&lt;&gt;0,OR(AE51&lt;=0,AE51&gt;1,J51&lt;&gt;"Sí"))),"REVISAR: importes incoherentes",IF(ABS(R51-H51-I51)&gt;0.01,"REVISAR: pago incompleto/excesivo",IF(AND(B51="Alojamiento y manutención",OR(T51&lt;=0,U51&lt;=0,MOD(T51,1)&lt;&gt;0,MOD(U51,1)&lt;&gt;0)),"REVISAR: personas/días",IF(AND(Datos!$B$25="No recuperable",J51="Sí",I51&gt;0),"REVISAR: régimen IVA",IF(AND(Datos!$B$25="Totalmente recuperable",I51&gt;0,OR(J51&lt;&gt;"Sí",AND(LEN(AE51&amp;"")&lt;&gt;0,AE51&lt;&gt;1))),"REVISAR: régimen IVA",IF(AND(Datos!$B$25="Parcialmente recuperable",J51="Sí",I51&gt;0,LEN(AE51&amp;"")=0),"REVISAR: indicar % IVA", "Sin alerta de importes"))))))))</f>
        <v/>
      </c>
      <c r="AC51" s="55" t="str">
        <f aca="false">IF(COUNTA(B51:K51,M51,O51:Q51,T51:V51,Y51,AE51)=0,"",IF(OR(COUNTIFS($A$6:$A$205,A51)&gt;1,AND(LEN(D51&amp;"")&gt;0,LEN(E51&amp;"")&gt;0,COUNTIFS($D$6:$D$205,D51,$E$6:$E$205,E51)&gt;1)),"REVISAR: posible duplicado","Sin duplicado"))</f>
        <v/>
      </c>
      <c r="AD51" s="54" t="str">
        <f aca="false">IF(COUNTA(B51:K51,M51,O51:Q51,T51:V51,Y51,AE51)=0,"",IF(LEN(Datos!$B$17&amp;"")=0,"REVISAR: falta concesión",IF(AND(Q51&gt;0,COUNTIFS(Pagos!$B$6:$B$405,A51,Pagos!$E$6:$E$405,"Ingreso retenciones")=0),"REVISAR: acreditación IRPF",IF(LEN(Datos!$B$24&amp;"")=0,"REVISAR: seleccionar modalidad",IF(Datos!$B$24="Normal","Adjuntar factura y pagos","Conservar factura y pagos")))))</f>
        <v/>
      </c>
      <c r="AE51" s="56"/>
    </row>
    <row r="52" customFormat="false" ht="19.5" hidden="false" customHeight="true" outlineLevel="0" collapsed="false">
      <c r="A52" s="43" t="s">
        <v>157</v>
      </c>
      <c r="B52" s="44"/>
      <c r="C52" s="44"/>
      <c r="D52" s="45"/>
      <c r="E52" s="45"/>
      <c r="F52" s="46"/>
      <c r="G52" s="44"/>
      <c r="H52" s="47"/>
      <c r="I52" s="47"/>
      <c r="J52" s="44"/>
      <c r="K52" s="48"/>
      <c r="L52" s="49" t="str">
        <f aca="false">IF(OR(COUNTA(B52:K52,M52,O52:Q52,T52:V52,Y52,AE52)=0,LEN(H52&amp;"")=0,LEN(I52&amp;"")=0,LEN(J52&amp;"")=0,LEN(K52&amp;"")=0),"",ROUND((H52+I52-IF(J52="Sí",I52*IF(LEN(AE52&amp;"")=0,1,AE52),0))*K52,2))</f>
        <v/>
      </c>
      <c r="M52" s="47"/>
      <c r="N52" s="50" t="str">
        <f aca="false">IF(OR(COUNTA(B52:K52,M52,O52:Q52,T52:V52,Y52,AE52)=0,LEN(L52&amp;"")=0),"",IF(B52="Otros costes no subvencionables",0,IF(B52="Alojamiento y manutención",IF(LEN(W52&amp;"")=0,"",ROUND(MAX(0,MIN(L52-M52,W52*80)),2)),ROUND(L52-M52,2))))</f>
        <v/>
      </c>
      <c r="O52" s="47"/>
      <c r="P52" s="47"/>
      <c r="Q52" s="47"/>
      <c r="R52" s="49" t="str">
        <f aca="false">IF(COUNTA(B52:K52,M52,O52:Q52,T52:V52,Y52,AE52)=0,"",SUMIFS(Pagos!$D$6:$D$405,Pagos!$B$6:$B$405,A52))</f>
        <v/>
      </c>
      <c r="S52" s="51" t="str">
        <f aca="false">IF(OR(COUNTA(B52:K52,M52,O52:Q52,T52:V52,Y52,AE52)=0,COUNTIFS(Pagos!$B$6:$B$405,A52,Pagos!$C$6:$C$405,"&gt;0")=0),"",_xlfn.MAXIFS(Pagos!$C$6:$C$405,Pagos!$B$6:$B$405,A52))</f>
        <v/>
      </c>
      <c r="T52" s="52"/>
      <c r="U52" s="52"/>
      <c r="V52" s="44"/>
      <c r="W52" s="53" t="str">
        <f aca="false">IF(OR(COUNTA(B52:K52,M52,O52:Q52,T52:V52,Y52,AE52)=0,B52&lt;&gt;"Alojamiento y manutención",LEN(T52&amp;"")=0,LEN(U52&amp;"")=0),"",T52*U52)</f>
        <v/>
      </c>
      <c r="X52" s="49" t="str">
        <f aca="false">IF(OR(COUNTA(B52:K52,M52,O52:Q52,T52:V52,Y52,AE52)=0,B52&lt;&gt;"Asesoría y gestión",LEN(N52&amp;"")=0),"",IF(H52+I52-IF(J52="Sí",I52*IF(LEN(AE52&amp;"")=0,1,AE52),0)=0,0,ROUND(N52*H52/(H52+I52-IF(J52="Sí",I52*IF(LEN(AE52&amp;"")=0,1,AE52),0)),2)))</f>
        <v/>
      </c>
      <c r="Y52" s="44"/>
      <c r="Z52" s="54" t="str">
        <f aca="false">IF(COUNTA(B52:K52,M52,O52:Q52,T52:V52,Y52,AE52)=0,"",IF(OR(COUNTA(B52:K52,M52,O52:Q52,T52:V52,Y52,AE52)=0,LEN(B52&amp;"")=0,LEN(C52&amp;"")=0,LEN(D52&amp;"")=0,LEN(E52&amp;"")=0,LEN(F52&amp;"")=0,LEN(G52&amp;"")=0,LEN(H52&amp;"")=0,LEN(I52&amp;"")=0,LEN(J52&amp;"")=0,LEN(K52&amp;"")=0,LEN(O52&amp;"")=0,LEN(P52&amp;"")=0,LEN(Q52&amp;"")=0,LEN(V52&amp;"")=0,AND(B52="Alojamiento y manutención",OR(LEN(T52&amp;"")=0,LEN(U52&amp;"")=0))),"REVISAR: faltan datos","Completo"))</f>
        <v/>
      </c>
      <c r="AA52" s="55" t="str">
        <f aca="false">IF(COUNTA(B52:K52,M52,O52:Q52,T52:V52,Y52,AE52)=0,"",IF(OR(LEN(Datos!$B$20&amp;"")=0,LEN(F52&amp;"")=0),"REVISAR: falta período/fecha",IF(OR(F52&lt;Datos!$B$22,F52&gt;Datos!$B$21),"REVISAR: emisión fuera de período",IF(COUNTIFS(Pagos!$B$6:$B$405,A52,Pagos!$C$6:$C$405,"&gt;"&amp;Datos!$B$23)&gt;0,"REVISAR: pago fuera de plazo",IF(COUNTIFS(Pagos!$B$6:$B$405,A52,Pagos!$C$6:$C$405,"&gt;"&amp;Datos!$B$21)&gt;0,"REVISAR: arts. 14.3 / 15.4","Sin alerta de fechas")))))</f>
        <v/>
      </c>
      <c r="AB52" s="55" t="str">
        <f aca="false">IF(COUNTA(B52:K52,M52,O52:Q52,T52:V52,Y52,AE52)=0,"",IF(Z52&lt;&gt;"Completo","REVISAR: completar datos",IF(OR(H52&lt;0,I52&lt;0,K52&lt;=0,K52&gt;1,M52&lt;0,M52&gt;L52,O52&lt;0,P52&lt;0,Q52&lt;0,Q52&gt;H52+I52,N52&lt;0,O52&gt;N52,O52+P52&gt;L52+0.01,AND(J52&lt;&gt;"Sí",J52&lt;&gt;"No"),AND(LEN(AE52&amp;"")&lt;&gt;0,OR(AE52&lt;=0,AE52&gt;1,J52&lt;&gt;"Sí"))),"REVISAR: importes incoherentes",IF(ABS(R52-H52-I52)&gt;0.01,"REVISAR: pago incompleto/excesivo",IF(AND(B52="Alojamiento y manutención",OR(T52&lt;=0,U52&lt;=0,MOD(T52,1)&lt;&gt;0,MOD(U52,1)&lt;&gt;0)),"REVISAR: personas/días",IF(AND(Datos!$B$25="No recuperable",J52="Sí",I52&gt;0),"REVISAR: régimen IVA",IF(AND(Datos!$B$25="Totalmente recuperable",I52&gt;0,OR(J52&lt;&gt;"Sí",AND(LEN(AE52&amp;"")&lt;&gt;0,AE52&lt;&gt;1))),"REVISAR: régimen IVA",IF(AND(Datos!$B$25="Parcialmente recuperable",J52="Sí",I52&gt;0,LEN(AE52&amp;"")=0),"REVISAR: indicar % IVA", "Sin alerta de importes"))))))))</f>
        <v/>
      </c>
      <c r="AC52" s="55" t="str">
        <f aca="false">IF(COUNTA(B52:K52,M52,O52:Q52,T52:V52,Y52,AE52)=0,"",IF(OR(COUNTIFS($A$6:$A$205,A52)&gt;1,AND(LEN(D52&amp;"")&gt;0,LEN(E52&amp;"")&gt;0,COUNTIFS($D$6:$D$205,D52,$E$6:$E$205,E52)&gt;1)),"REVISAR: posible duplicado","Sin duplicado"))</f>
        <v/>
      </c>
      <c r="AD52" s="54" t="str">
        <f aca="false">IF(COUNTA(B52:K52,M52,O52:Q52,T52:V52,Y52,AE52)=0,"",IF(LEN(Datos!$B$17&amp;"")=0,"REVISAR: falta concesión",IF(AND(Q52&gt;0,COUNTIFS(Pagos!$B$6:$B$405,A52,Pagos!$E$6:$E$405,"Ingreso retenciones")=0),"REVISAR: acreditación IRPF",IF(LEN(Datos!$B$24&amp;"")=0,"REVISAR: seleccionar modalidad",IF(Datos!$B$24="Normal","Adjuntar factura y pagos","Conservar factura y pagos")))))</f>
        <v/>
      </c>
      <c r="AE52" s="56"/>
    </row>
    <row r="53" customFormat="false" ht="19.5" hidden="false" customHeight="true" outlineLevel="0" collapsed="false">
      <c r="A53" s="43" t="s">
        <v>158</v>
      </c>
      <c r="B53" s="44"/>
      <c r="C53" s="44"/>
      <c r="D53" s="45"/>
      <c r="E53" s="45"/>
      <c r="F53" s="46"/>
      <c r="G53" s="44"/>
      <c r="H53" s="47"/>
      <c r="I53" s="47"/>
      <c r="J53" s="44"/>
      <c r="K53" s="48"/>
      <c r="L53" s="49" t="str">
        <f aca="false">IF(OR(COUNTA(B53:K53,M53,O53:Q53,T53:V53,Y53,AE53)=0,LEN(H53&amp;"")=0,LEN(I53&amp;"")=0,LEN(J53&amp;"")=0,LEN(K53&amp;"")=0),"",ROUND((H53+I53-IF(J53="Sí",I53*IF(LEN(AE53&amp;"")=0,1,AE53),0))*K53,2))</f>
        <v/>
      </c>
      <c r="M53" s="47"/>
      <c r="N53" s="50" t="str">
        <f aca="false">IF(OR(COUNTA(B53:K53,M53,O53:Q53,T53:V53,Y53,AE53)=0,LEN(L53&amp;"")=0),"",IF(B53="Otros costes no subvencionables",0,IF(B53="Alojamiento y manutención",IF(LEN(W53&amp;"")=0,"",ROUND(MAX(0,MIN(L53-M53,W53*80)),2)),ROUND(L53-M53,2))))</f>
        <v/>
      </c>
      <c r="O53" s="47"/>
      <c r="P53" s="47"/>
      <c r="Q53" s="47"/>
      <c r="R53" s="49" t="str">
        <f aca="false">IF(COUNTA(B53:K53,M53,O53:Q53,T53:V53,Y53,AE53)=0,"",SUMIFS(Pagos!$D$6:$D$405,Pagos!$B$6:$B$405,A53))</f>
        <v/>
      </c>
      <c r="S53" s="51" t="str">
        <f aca="false">IF(OR(COUNTA(B53:K53,M53,O53:Q53,T53:V53,Y53,AE53)=0,COUNTIFS(Pagos!$B$6:$B$405,A53,Pagos!$C$6:$C$405,"&gt;0")=0),"",_xlfn.MAXIFS(Pagos!$C$6:$C$405,Pagos!$B$6:$B$405,A53))</f>
        <v/>
      </c>
      <c r="T53" s="52"/>
      <c r="U53" s="52"/>
      <c r="V53" s="44"/>
      <c r="W53" s="53" t="str">
        <f aca="false">IF(OR(COUNTA(B53:K53,M53,O53:Q53,T53:V53,Y53,AE53)=0,B53&lt;&gt;"Alojamiento y manutención",LEN(T53&amp;"")=0,LEN(U53&amp;"")=0),"",T53*U53)</f>
        <v/>
      </c>
      <c r="X53" s="49" t="str">
        <f aca="false">IF(OR(COUNTA(B53:K53,M53,O53:Q53,T53:V53,Y53,AE53)=0,B53&lt;&gt;"Asesoría y gestión",LEN(N53&amp;"")=0),"",IF(H53+I53-IF(J53="Sí",I53*IF(LEN(AE53&amp;"")=0,1,AE53),0)=0,0,ROUND(N53*H53/(H53+I53-IF(J53="Sí",I53*IF(LEN(AE53&amp;"")=0,1,AE53),0)),2)))</f>
        <v/>
      </c>
      <c r="Y53" s="44"/>
      <c r="Z53" s="54" t="str">
        <f aca="false">IF(COUNTA(B53:K53,M53,O53:Q53,T53:V53,Y53,AE53)=0,"",IF(OR(COUNTA(B53:K53,M53,O53:Q53,T53:V53,Y53,AE53)=0,LEN(B53&amp;"")=0,LEN(C53&amp;"")=0,LEN(D53&amp;"")=0,LEN(E53&amp;"")=0,LEN(F53&amp;"")=0,LEN(G53&amp;"")=0,LEN(H53&amp;"")=0,LEN(I53&amp;"")=0,LEN(J53&amp;"")=0,LEN(K53&amp;"")=0,LEN(O53&amp;"")=0,LEN(P53&amp;"")=0,LEN(Q53&amp;"")=0,LEN(V53&amp;"")=0,AND(B53="Alojamiento y manutención",OR(LEN(T53&amp;"")=0,LEN(U53&amp;"")=0))),"REVISAR: faltan datos","Completo"))</f>
        <v/>
      </c>
      <c r="AA53" s="55" t="str">
        <f aca="false">IF(COUNTA(B53:K53,M53,O53:Q53,T53:V53,Y53,AE53)=0,"",IF(OR(LEN(Datos!$B$20&amp;"")=0,LEN(F53&amp;"")=0),"REVISAR: falta período/fecha",IF(OR(F53&lt;Datos!$B$22,F53&gt;Datos!$B$21),"REVISAR: emisión fuera de período",IF(COUNTIFS(Pagos!$B$6:$B$405,A53,Pagos!$C$6:$C$405,"&gt;"&amp;Datos!$B$23)&gt;0,"REVISAR: pago fuera de plazo",IF(COUNTIFS(Pagos!$B$6:$B$405,A53,Pagos!$C$6:$C$405,"&gt;"&amp;Datos!$B$21)&gt;0,"REVISAR: arts. 14.3 / 15.4","Sin alerta de fechas")))))</f>
        <v/>
      </c>
      <c r="AB53" s="55" t="str">
        <f aca="false">IF(COUNTA(B53:K53,M53,O53:Q53,T53:V53,Y53,AE53)=0,"",IF(Z53&lt;&gt;"Completo","REVISAR: completar datos",IF(OR(H53&lt;0,I53&lt;0,K53&lt;=0,K53&gt;1,M53&lt;0,M53&gt;L53,O53&lt;0,P53&lt;0,Q53&lt;0,Q53&gt;H53+I53,N53&lt;0,O53&gt;N53,O53+P53&gt;L53+0.01,AND(J53&lt;&gt;"Sí",J53&lt;&gt;"No"),AND(LEN(AE53&amp;"")&lt;&gt;0,OR(AE53&lt;=0,AE53&gt;1,J53&lt;&gt;"Sí"))),"REVISAR: importes incoherentes",IF(ABS(R53-H53-I53)&gt;0.01,"REVISAR: pago incompleto/excesivo",IF(AND(B53="Alojamiento y manutención",OR(T53&lt;=0,U53&lt;=0,MOD(T53,1)&lt;&gt;0,MOD(U53,1)&lt;&gt;0)),"REVISAR: personas/días",IF(AND(Datos!$B$25="No recuperable",J53="Sí",I53&gt;0),"REVISAR: régimen IVA",IF(AND(Datos!$B$25="Totalmente recuperable",I53&gt;0,OR(J53&lt;&gt;"Sí",AND(LEN(AE53&amp;"")&lt;&gt;0,AE53&lt;&gt;1))),"REVISAR: régimen IVA",IF(AND(Datos!$B$25="Parcialmente recuperable",J53="Sí",I53&gt;0,LEN(AE53&amp;"")=0),"REVISAR: indicar % IVA", "Sin alerta de importes"))))))))</f>
        <v/>
      </c>
      <c r="AC53" s="55" t="str">
        <f aca="false">IF(COUNTA(B53:K53,M53,O53:Q53,T53:V53,Y53,AE53)=0,"",IF(OR(COUNTIFS($A$6:$A$205,A53)&gt;1,AND(LEN(D53&amp;"")&gt;0,LEN(E53&amp;"")&gt;0,COUNTIFS($D$6:$D$205,D53,$E$6:$E$205,E53)&gt;1)),"REVISAR: posible duplicado","Sin duplicado"))</f>
        <v/>
      </c>
      <c r="AD53" s="54" t="str">
        <f aca="false">IF(COUNTA(B53:K53,M53,O53:Q53,T53:V53,Y53,AE53)=0,"",IF(LEN(Datos!$B$17&amp;"")=0,"REVISAR: falta concesión",IF(AND(Q53&gt;0,COUNTIFS(Pagos!$B$6:$B$405,A53,Pagos!$E$6:$E$405,"Ingreso retenciones")=0),"REVISAR: acreditación IRPF",IF(LEN(Datos!$B$24&amp;"")=0,"REVISAR: seleccionar modalidad",IF(Datos!$B$24="Normal","Adjuntar factura y pagos","Conservar factura y pagos")))))</f>
        <v/>
      </c>
      <c r="AE53" s="56"/>
    </row>
    <row r="54" customFormat="false" ht="19.5" hidden="false" customHeight="true" outlineLevel="0" collapsed="false">
      <c r="A54" s="43" t="s">
        <v>159</v>
      </c>
      <c r="B54" s="44"/>
      <c r="C54" s="44"/>
      <c r="D54" s="45"/>
      <c r="E54" s="45"/>
      <c r="F54" s="46"/>
      <c r="G54" s="44"/>
      <c r="H54" s="47"/>
      <c r="I54" s="47"/>
      <c r="J54" s="44"/>
      <c r="K54" s="48"/>
      <c r="L54" s="49" t="str">
        <f aca="false">IF(OR(COUNTA(B54:K54,M54,O54:Q54,T54:V54,Y54,AE54)=0,LEN(H54&amp;"")=0,LEN(I54&amp;"")=0,LEN(J54&amp;"")=0,LEN(K54&amp;"")=0),"",ROUND((H54+I54-IF(J54="Sí",I54*IF(LEN(AE54&amp;"")=0,1,AE54),0))*K54,2))</f>
        <v/>
      </c>
      <c r="M54" s="47"/>
      <c r="N54" s="50" t="str">
        <f aca="false">IF(OR(COUNTA(B54:K54,M54,O54:Q54,T54:V54,Y54,AE54)=0,LEN(L54&amp;"")=0),"",IF(B54="Otros costes no subvencionables",0,IF(B54="Alojamiento y manutención",IF(LEN(W54&amp;"")=0,"",ROUND(MAX(0,MIN(L54-M54,W54*80)),2)),ROUND(L54-M54,2))))</f>
        <v/>
      </c>
      <c r="O54" s="47"/>
      <c r="P54" s="47"/>
      <c r="Q54" s="47"/>
      <c r="R54" s="49" t="str">
        <f aca="false">IF(COUNTA(B54:K54,M54,O54:Q54,T54:V54,Y54,AE54)=0,"",SUMIFS(Pagos!$D$6:$D$405,Pagos!$B$6:$B$405,A54))</f>
        <v/>
      </c>
      <c r="S54" s="51" t="str">
        <f aca="false">IF(OR(COUNTA(B54:K54,M54,O54:Q54,T54:V54,Y54,AE54)=0,COUNTIFS(Pagos!$B$6:$B$405,A54,Pagos!$C$6:$C$405,"&gt;0")=0),"",_xlfn.MAXIFS(Pagos!$C$6:$C$405,Pagos!$B$6:$B$405,A54))</f>
        <v/>
      </c>
      <c r="T54" s="52"/>
      <c r="U54" s="52"/>
      <c r="V54" s="44"/>
      <c r="W54" s="53" t="str">
        <f aca="false">IF(OR(COUNTA(B54:K54,M54,O54:Q54,T54:V54,Y54,AE54)=0,B54&lt;&gt;"Alojamiento y manutención",LEN(T54&amp;"")=0,LEN(U54&amp;"")=0),"",T54*U54)</f>
        <v/>
      </c>
      <c r="X54" s="49" t="str">
        <f aca="false">IF(OR(COUNTA(B54:K54,M54,O54:Q54,T54:V54,Y54,AE54)=0,B54&lt;&gt;"Asesoría y gestión",LEN(N54&amp;"")=0),"",IF(H54+I54-IF(J54="Sí",I54*IF(LEN(AE54&amp;"")=0,1,AE54),0)=0,0,ROUND(N54*H54/(H54+I54-IF(J54="Sí",I54*IF(LEN(AE54&amp;"")=0,1,AE54),0)),2)))</f>
        <v/>
      </c>
      <c r="Y54" s="44"/>
      <c r="Z54" s="54" t="str">
        <f aca="false">IF(COUNTA(B54:K54,M54,O54:Q54,T54:V54,Y54,AE54)=0,"",IF(OR(COUNTA(B54:K54,M54,O54:Q54,T54:V54,Y54,AE54)=0,LEN(B54&amp;"")=0,LEN(C54&amp;"")=0,LEN(D54&amp;"")=0,LEN(E54&amp;"")=0,LEN(F54&amp;"")=0,LEN(G54&amp;"")=0,LEN(H54&amp;"")=0,LEN(I54&amp;"")=0,LEN(J54&amp;"")=0,LEN(K54&amp;"")=0,LEN(O54&amp;"")=0,LEN(P54&amp;"")=0,LEN(Q54&amp;"")=0,LEN(V54&amp;"")=0,AND(B54="Alojamiento y manutención",OR(LEN(T54&amp;"")=0,LEN(U54&amp;"")=0))),"REVISAR: faltan datos","Completo"))</f>
        <v/>
      </c>
      <c r="AA54" s="55" t="str">
        <f aca="false">IF(COUNTA(B54:K54,M54,O54:Q54,T54:V54,Y54,AE54)=0,"",IF(OR(LEN(Datos!$B$20&amp;"")=0,LEN(F54&amp;"")=0),"REVISAR: falta período/fecha",IF(OR(F54&lt;Datos!$B$22,F54&gt;Datos!$B$21),"REVISAR: emisión fuera de período",IF(COUNTIFS(Pagos!$B$6:$B$405,A54,Pagos!$C$6:$C$405,"&gt;"&amp;Datos!$B$23)&gt;0,"REVISAR: pago fuera de plazo",IF(COUNTIFS(Pagos!$B$6:$B$405,A54,Pagos!$C$6:$C$405,"&gt;"&amp;Datos!$B$21)&gt;0,"REVISAR: arts. 14.3 / 15.4","Sin alerta de fechas")))))</f>
        <v/>
      </c>
      <c r="AB54" s="55" t="str">
        <f aca="false">IF(COUNTA(B54:K54,M54,O54:Q54,T54:V54,Y54,AE54)=0,"",IF(Z54&lt;&gt;"Completo","REVISAR: completar datos",IF(OR(H54&lt;0,I54&lt;0,K54&lt;=0,K54&gt;1,M54&lt;0,M54&gt;L54,O54&lt;0,P54&lt;0,Q54&lt;0,Q54&gt;H54+I54,N54&lt;0,O54&gt;N54,O54+P54&gt;L54+0.01,AND(J54&lt;&gt;"Sí",J54&lt;&gt;"No"),AND(LEN(AE54&amp;"")&lt;&gt;0,OR(AE54&lt;=0,AE54&gt;1,J54&lt;&gt;"Sí"))),"REVISAR: importes incoherentes",IF(ABS(R54-H54-I54)&gt;0.01,"REVISAR: pago incompleto/excesivo",IF(AND(B54="Alojamiento y manutención",OR(T54&lt;=0,U54&lt;=0,MOD(T54,1)&lt;&gt;0,MOD(U54,1)&lt;&gt;0)),"REVISAR: personas/días",IF(AND(Datos!$B$25="No recuperable",J54="Sí",I54&gt;0),"REVISAR: régimen IVA",IF(AND(Datos!$B$25="Totalmente recuperable",I54&gt;0,OR(J54&lt;&gt;"Sí",AND(LEN(AE54&amp;"")&lt;&gt;0,AE54&lt;&gt;1))),"REVISAR: régimen IVA",IF(AND(Datos!$B$25="Parcialmente recuperable",J54="Sí",I54&gt;0,LEN(AE54&amp;"")=0),"REVISAR: indicar % IVA", "Sin alerta de importes"))))))))</f>
        <v/>
      </c>
      <c r="AC54" s="55" t="str">
        <f aca="false">IF(COUNTA(B54:K54,M54,O54:Q54,T54:V54,Y54,AE54)=0,"",IF(OR(COUNTIFS($A$6:$A$205,A54)&gt;1,AND(LEN(D54&amp;"")&gt;0,LEN(E54&amp;"")&gt;0,COUNTIFS($D$6:$D$205,D54,$E$6:$E$205,E54)&gt;1)),"REVISAR: posible duplicado","Sin duplicado"))</f>
        <v/>
      </c>
      <c r="AD54" s="54" t="str">
        <f aca="false">IF(COUNTA(B54:K54,M54,O54:Q54,T54:V54,Y54,AE54)=0,"",IF(LEN(Datos!$B$17&amp;"")=0,"REVISAR: falta concesión",IF(AND(Q54&gt;0,COUNTIFS(Pagos!$B$6:$B$405,A54,Pagos!$E$6:$E$405,"Ingreso retenciones")=0),"REVISAR: acreditación IRPF",IF(LEN(Datos!$B$24&amp;"")=0,"REVISAR: seleccionar modalidad",IF(Datos!$B$24="Normal","Adjuntar factura y pagos","Conservar factura y pagos")))))</f>
        <v/>
      </c>
      <c r="AE54" s="56"/>
    </row>
    <row r="55" customFormat="false" ht="19.5" hidden="false" customHeight="true" outlineLevel="0" collapsed="false">
      <c r="A55" s="43" t="s">
        <v>160</v>
      </c>
      <c r="B55" s="44"/>
      <c r="C55" s="44"/>
      <c r="D55" s="45"/>
      <c r="E55" s="45"/>
      <c r="F55" s="46"/>
      <c r="G55" s="44"/>
      <c r="H55" s="47"/>
      <c r="I55" s="47"/>
      <c r="J55" s="44"/>
      <c r="K55" s="48"/>
      <c r="L55" s="49" t="str">
        <f aca="false">IF(OR(COUNTA(B55:K55,M55,O55:Q55,T55:V55,Y55,AE55)=0,LEN(H55&amp;"")=0,LEN(I55&amp;"")=0,LEN(J55&amp;"")=0,LEN(K55&amp;"")=0),"",ROUND((H55+I55-IF(J55="Sí",I55*IF(LEN(AE55&amp;"")=0,1,AE55),0))*K55,2))</f>
        <v/>
      </c>
      <c r="M55" s="47"/>
      <c r="N55" s="50" t="str">
        <f aca="false">IF(OR(COUNTA(B55:K55,M55,O55:Q55,T55:V55,Y55,AE55)=0,LEN(L55&amp;"")=0),"",IF(B55="Otros costes no subvencionables",0,IF(B55="Alojamiento y manutención",IF(LEN(W55&amp;"")=0,"",ROUND(MAX(0,MIN(L55-M55,W55*80)),2)),ROUND(L55-M55,2))))</f>
        <v/>
      </c>
      <c r="O55" s="47"/>
      <c r="P55" s="47"/>
      <c r="Q55" s="47"/>
      <c r="R55" s="49" t="str">
        <f aca="false">IF(COUNTA(B55:K55,M55,O55:Q55,T55:V55,Y55,AE55)=0,"",SUMIFS(Pagos!$D$6:$D$405,Pagos!$B$6:$B$405,A55))</f>
        <v/>
      </c>
      <c r="S55" s="51" t="str">
        <f aca="false">IF(OR(COUNTA(B55:K55,M55,O55:Q55,T55:V55,Y55,AE55)=0,COUNTIFS(Pagos!$B$6:$B$405,A55,Pagos!$C$6:$C$405,"&gt;0")=0),"",_xlfn.MAXIFS(Pagos!$C$6:$C$405,Pagos!$B$6:$B$405,A55))</f>
        <v/>
      </c>
      <c r="T55" s="52"/>
      <c r="U55" s="52"/>
      <c r="V55" s="44"/>
      <c r="W55" s="53" t="str">
        <f aca="false">IF(OR(COUNTA(B55:K55,M55,O55:Q55,T55:V55,Y55,AE55)=0,B55&lt;&gt;"Alojamiento y manutención",LEN(T55&amp;"")=0,LEN(U55&amp;"")=0),"",T55*U55)</f>
        <v/>
      </c>
      <c r="X55" s="49" t="str">
        <f aca="false">IF(OR(COUNTA(B55:K55,M55,O55:Q55,T55:V55,Y55,AE55)=0,B55&lt;&gt;"Asesoría y gestión",LEN(N55&amp;"")=0),"",IF(H55+I55-IF(J55="Sí",I55*IF(LEN(AE55&amp;"")=0,1,AE55),0)=0,0,ROUND(N55*H55/(H55+I55-IF(J55="Sí",I55*IF(LEN(AE55&amp;"")=0,1,AE55),0)),2)))</f>
        <v/>
      </c>
      <c r="Y55" s="44"/>
      <c r="Z55" s="54" t="str">
        <f aca="false">IF(COUNTA(B55:K55,M55,O55:Q55,T55:V55,Y55,AE55)=0,"",IF(OR(COUNTA(B55:K55,M55,O55:Q55,T55:V55,Y55,AE55)=0,LEN(B55&amp;"")=0,LEN(C55&amp;"")=0,LEN(D55&amp;"")=0,LEN(E55&amp;"")=0,LEN(F55&amp;"")=0,LEN(G55&amp;"")=0,LEN(H55&amp;"")=0,LEN(I55&amp;"")=0,LEN(J55&amp;"")=0,LEN(K55&amp;"")=0,LEN(O55&amp;"")=0,LEN(P55&amp;"")=0,LEN(Q55&amp;"")=0,LEN(V55&amp;"")=0,AND(B55="Alojamiento y manutención",OR(LEN(T55&amp;"")=0,LEN(U55&amp;"")=0))),"REVISAR: faltan datos","Completo"))</f>
        <v/>
      </c>
      <c r="AA55" s="55" t="str">
        <f aca="false">IF(COUNTA(B55:K55,M55,O55:Q55,T55:V55,Y55,AE55)=0,"",IF(OR(LEN(Datos!$B$20&amp;"")=0,LEN(F55&amp;"")=0),"REVISAR: falta período/fecha",IF(OR(F55&lt;Datos!$B$22,F55&gt;Datos!$B$21),"REVISAR: emisión fuera de período",IF(COUNTIFS(Pagos!$B$6:$B$405,A55,Pagos!$C$6:$C$405,"&gt;"&amp;Datos!$B$23)&gt;0,"REVISAR: pago fuera de plazo",IF(COUNTIFS(Pagos!$B$6:$B$405,A55,Pagos!$C$6:$C$405,"&gt;"&amp;Datos!$B$21)&gt;0,"REVISAR: arts. 14.3 / 15.4","Sin alerta de fechas")))))</f>
        <v/>
      </c>
      <c r="AB55" s="55" t="str">
        <f aca="false">IF(COUNTA(B55:K55,M55,O55:Q55,T55:V55,Y55,AE55)=0,"",IF(Z55&lt;&gt;"Completo","REVISAR: completar datos",IF(OR(H55&lt;0,I55&lt;0,K55&lt;=0,K55&gt;1,M55&lt;0,M55&gt;L55,O55&lt;0,P55&lt;0,Q55&lt;0,Q55&gt;H55+I55,N55&lt;0,O55&gt;N55,O55+P55&gt;L55+0.01,AND(J55&lt;&gt;"Sí",J55&lt;&gt;"No"),AND(LEN(AE55&amp;"")&lt;&gt;0,OR(AE55&lt;=0,AE55&gt;1,J55&lt;&gt;"Sí"))),"REVISAR: importes incoherentes",IF(ABS(R55-H55-I55)&gt;0.01,"REVISAR: pago incompleto/excesivo",IF(AND(B55="Alojamiento y manutención",OR(T55&lt;=0,U55&lt;=0,MOD(T55,1)&lt;&gt;0,MOD(U55,1)&lt;&gt;0)),"REVISAR: personas/días",IF(AND(Datos!$B$25="No recuperable",J55="Sí",I55&gt;0),"REVISAR: régimen IVA",IF(AND(Datos!$B$25="Totalmente recuperable",I55&gt;0,OR(J55&lt;&gt;"Sí",AND(LEN(AE55&amp;"")&lt;&gt;0,AE55&lt;&gt;1))),"REVISAR: régimen IVA",IF(AND(Datos!$B$25="Parcialmente recuperable",J55="Sí",I55&gt;0,LEN(AE55&amp;"")=0),"REVISAR: indicar % IVA", "Sin alerta de importes"))))))))</f>
        <v/>
      </c>
      <c r="AC55" s="55" t="str">
        <f aca="false">IF(COUNTA(B55:K55,M55,O55:Q55,T55:V55,Y55,AE55)=0,"",IF(OR(COUNTIFS($A$6:$A$205,A55)&gt;1,AND(LEN(D55&amp;"")&gt;0,LEN(E55&amp;"")&gt;0,COUNTIFS($D$6:$D$205,D55,$E$6:$E$205,E55)&gt;1)),"REVISAR: posible duplicado","Sin duplicado"))</f>
        <v/>
      </c>
      <c r="AD55" s="54" t="str">
        <f aca="false">IF(COUNTA(B55:K55,M55,O55:Q55,T55:V55,Y55,AE55)=0,"",IF(LEN(Datos!$B$17&amp;"")=0,"REVISAR: falta concesión",IF(AND(Q55&gt;0,COUNTIFS(Pagos!$B$6:$B$405,A55,Pagos!$E$6:$E$405,"Ingreso retenciones")=0),"REVISAR: acreditación IRPF",IF(LEN(Datos!$B$24&amp;"")=0,"REVISAR: seleccionar modalidad",IF(Datos!$B$24="Normal","Adjuntar factura y pagos","Conservar factura y pagos")))))</f>
        <v/>
      </c>
      <c r="AE55" s="56"/>
    </row>
    <row r="56" customFormat="false" ht="19.5" hidden="false" customHeight="true" outlineLevel="0" collapsed="false">
      <c r="A56" s="43" t="s">
        <v>161</v>
      </c>
      <c r="B56" s="44"/>
      <c r="C56" s="44"/>
      <c r="D56" s="45"/>
      <c r="E56" s="45"/>
      <c r="F56" s="46"/>
      <c r="G56" s="44"/>
      <c r="H56" s="47"/>
      <c r="I56" s="47"/>
      <c r="J56" s="44"/>
      <c r="K56" s="48"/>
      <c r="L56" s="49" t="str">
        <f aca="false">IF(OR(COUNTA(B56:K56,M56,O56:Q56,T56:V56,Y56,AE56)=0,LEN(H56&amp;"")=0,LEN(I56&amp;"")=0,LEN(J56&amp;"")=0,LEN(K56&amp;"")=0),"",ROUND((H56+I56-IF(J56="Sí",I56*IF(LEN(AE56&amp;"")=0,1,AE56),0))*K56,2))</f>
        <v/>
      </c>
      <c r="M56" s="47"/>
      <c r="N56" s="50" t="str">
        <f aca="false">IF(OR(COUNTA(B56:K56,M56,O56:Q56,T56:V56,Y56,AE56)=0,LEN(L56&amp;"")=0),"",IF(B56="Otros costes no subvencionables",0,IF(B56="Alojamiento y manutención",IF(LEN(W56&amp;"")=0,"",ROUND(MAX(0,MIN(L56-M56,W56*80)),2)),ROUND(L56-M56,2))))</f>
        <v/>
      </c>
      <c r="O56" s="47"/>
      <c r="P56" s="47"/>
      <c r="Q56" s="47"/>
      <c r="R56" s="49" t="str">
        <f aca="false">IF(COUNTA(B56:K56,M56,O56:Q56,T56:V56,Y56,AE56)=0,"",SUMIFS(Pagos!$D$6:$D$405,Pagos!$B$6:$B$405,A56))</f>
        <v/>
      </c>
      <c r="S56" s="51" t="str">
        <f aca="false">IF(OR(COUNTA(B56:K56,M56,O56:Q56,T56:V56,Y56,AE56)=0,COUNTIFS(Pagos!$B$6:$B$405,A56,Pagos!$C$6:$C$405,"&gt;0")=0),"",_xlfn.MAXIFS(Pagos!$C$6:$C$405,Pagos!$B$6:$B$405,A56))</f>
        <v/>
      </c>
      <c r="T56" s="52"/>
      <c r="U56" s="52"/>
      <c r="V56" s="44"/>
      <c r="W56" s="53" t="str">
        <f aca="false">IF(OR(COUNTA(B56:K56,M56,O56:Q56,T56:V56,Y56,AE56)=0,B56&lt;&gt;"Alojamiento y manutención",LEN(T56&amp;"")=0,LEN(U56&amp;"")=0),"",T56*U56)</f>
        <v/>
      </c>
      <c r="X56" s="49" t="str">
        <f aca="false">IF(OR(COUNTA(B56:K56,M56,O56:Q56,T56:V56,Y56,AE56)=0,B56&lt;&gt;"Asesoría y gestión",LEN(N56&amp;"")=0),"",IF(H56+I56-IF(J56="Sí",I56*IF(LEN(AE56&amp;"")=0,1,AE56),0)=0,0,ROUND(N56*H56/(H56+I56-IF(J56="Sí",I56*IF(LEN(AE56&amp;"")=0,1,AE56),0)),2)))</f>
        <v/>
      </c>
      <c r="Y56" s="44"/>
      <c r="Z56" s="54" t="str">
        <f aca="false">IF(COUNTA(B56:K56,M56,O56:Q56,T56:V56,Y56,AE56)=0,"",IF(OR(COUNTA(B56:K56,M56,O56:Q56,T56:V56,Y56,AE56)=0,LEN(B56&amp;"")=0,LEN(C56&amp;"")=0,LEN(D56&amp;"")=0,LEN(E56&amp;"")=0,LEN(F56&amp;"")=0,LEN(G56&amp;"")=0,LEN(H56&amp;"")=0,LEN(I56&amp;"")=0,LEN(J56&amp;"")=0,LEN(K56&amp;"")=0,LEN(O56&amp;"")=0,LEN(P56&amp;"")=0,LEN(Q56&amp;"")=0,LEN(V56&amp;"")=0,AND(B56="Alojamiento y manutención",OR(LEN(T56&amp;"")=0,LEN(U56&amp;"")=0))),"REVISAR: faltan datos","Completo"))</f>
        <v/>
      </c>
      <c r="AA56" s="55" t="str">
        <f aca="false">IF(COUNTA(B56:K56,M56,O56:Q56,T56:V56,Y56,AE56)=0,"",IF(OR(LEN(Datos!$B$20&amp;"")=0,LEN(F56&amp;"")=0),"REVISAR: falta período/fecha",IF(OR(F56&lt;Datos!$B$22,F56&gt;Datos!$B$21),"REVISAR: emisión fuera de período",IF(COUNTIFS(Pagos!$B$6:$B$405,A56,Pagos!$C$6:$C$405,"&gt;"&amp;Datos!$B$23)&gt;0,"REVISAR: pago fuera de plazo",IF(COUNTIFS(Pagos!$B$6:$B$405,A56,Pagos!$C$6:$C$405,"&gt;"&amp;Datos!$B$21)&gt;0,"REVISAR: arts. 14.3 / 15.4","Sin alerta de fechas")))))</f>
        <v/>
      </c>
      <c r="AB56" s="55" t="str">
        <f aca="false">IF(COUNTA(B56:K56,M56,O56:Q56,T56:V56,Y56,AE56)=0,"",IF(Z56&lt;&gt;"Completo","REVISAR: completar datos",IF(OR(H56&lt;0,I56&lt;0,K56&lt;=0,K56&gt;1,M56&lt;0,M56&gt;L56,O56&lt;0,P56&lt;0,Q56&lt;0,Q56&gt;H56+I56,N56&lt;0,O56&gt;N56,O56+P56&gt;L56+0.01,AND(J56&lt;&gt;"Sí",J56&lt;&gt;"No"),AND(LEN(AE56&amp;"")&lt;&gt;0,OR(AE56&lt;=0,AE56&gt;1,J56&lt;&gt;"Sí"))),"REVISAR: importes incoherentes",IF(ABS(R56-H56-I56)&gt;0.01,"REVISAR: pago incompleto/excesivo",IF(AND(B56="Alojamiento y manutención",OR(T56&lt;=0,U56&lt;=0,MOD(T56,1)&lt;&gt;0,MOD(U56,1)&lt;&gt;0)),"REVISAR: personas/días",IF(AND(Datos!$B$25="No recuperable",J56="Sí",I56&gt;0),"REVISAR: régimen IVA",IF(AND(Datos!$B$25="Totalmente recuperable",I56&gt;0,OR(J56&lt;&gt;"Sí",AND(LEN(AE56&amp;"")&lt;&gt;0,AE56&lt;&gt;1))),"REVISAR: régimen IVA",IF(AND(Datos!$B$25="Parcialmente recuperable",J56="Sí",I56&gt;0,LEN(AE56&amp;"")=0),"REVISAR: indicar % IVA", "Sin alerta de importes"))))))))</f>
        <v/>
      </c>
      <c r="AC56" s="55" t="str">
        <f aca="false">IF(COUNTA(B56:K56,M56,O56:Q56,T56:V56,Y56,AE56)=0,"",IF(OR(COUNTIFS($A$6:$A$205,A56)&gt;1,AND(LEN(D56&amp;"")&gt;0,LEN(E56&amp;"")&gt;0,COUNTIFS($D$6:$D$205,D56,$E$6:$E$205,E56)&gt;1)),"REVISAR: posible duplicado","Sin duplicado"))</f>
        <v/>
      </c>
      <c r="AD56" s="54" t="str">
        <f aca="false">IF(COUNTA(B56:K56,M56,O56:Q56,T56:V56,Y56,AE56)=0,"",IF(LEN(Datos!$B$17&amp;"")=0,"REVISAR: falta concesión",IF(AND(Q56&gt;0,COUNTIFS(Pagos!$B$6:$B$405,A56,Pagos!$E$6:$E$405,"Ingreso retenciones")=0),"REVISAR: acreditación IRPF",IF(LEN(Datos!$B$24&amp;"")=0,"REVISAR: seleccionar modalidad",IF(Datos!$B$24="Normal","Adjuntar factura y pagos","Conservar factura y pagos")))))</f>
        <v/>
      </c>
      <c r="AE56" s="56"/>
    </row>
    <row r="57" customFormat="false" ht="19.5" hidden="false" customHeight="true" outlineLevel="0" collapsed="false">
      <c r="A57" s="43" t="s">
        <v>162</v>
      </c>
      <c r="B57" s="44"/>
      <c r="C57" s="44"/>
      <c r="D57" s="45"/>
      <c r="E57" s="45"/>
      <c r="F57" s="46"/>
      <c r="G57" s="44"/>
      <c r="H57" s="47"/>
      <c r="I57" s="47"/>
      <c r="J57" s="44"/>
      <c r="K57" s="48"/>
      <c r="L57" s="49" t="str">
        <f aca="false">IF(OR(COUNTA(B57:K57,M57,O57:Q57,T57:V57,Y57,AE57)=0,LEN(H57&amp;"")=0,LEN(I57&amp;"")=0,LEN(J57&amp;"")=0,LEN(K57&amp;"")=0),"",ROUND((H57+I57-IF(J57="Sí",I57*IF(LEN(AE57&amp;"")=0,1,AE57),0))*K57,2))</f>
        <v/>
      </c>
      <c r="M57" s="47"/>
      <c r="N57" s="50" t="str">
        <f aca="false">IF(OR(COUNTA(B57:K57,M57,O57:Q57,T57:V57,Y57,AE57)=0,LEN(L57&amp;"")=0),"",IF(B57="Otros costes no subvencionables",0,IF(B57="Alojamiento y manutención",IF(LEN(W57&amp;"")=0,"",ROUND(MAX(0,MIN(L57-M57,W57*80)),2)),ROUND(L57-M57,2))))</f>
        <v/>
      </c>
      <c r="O57" s="47"/>
      <c r="P57" s="47"/>
      <c r="Q57" s="47"/>
      <c r="R57" s="49" t="str">
        <f aca="false">IF(COUNTA(B57:K57,M57,O57:Q57,T57:V57,Y57,AE57)=0,"",SUMIFS(Pagos!$D$6:$D$405,Pagos!$B$6:$B$405,A57))</f>
        <v/>
      </c>
      <c r="S57" s="51" t="str">
        <f aca="false">IF(OR(COUNTA(B57:K57,M57,O57:Q57,T57:V57,Y57,AE57)=0,COUNTIFS(Pagos!$B$6:$B$405,A57,Pagos!$C$6:$C$405,"&gt;0")=0),"",_xlfn.MAXIFS(Pagos!$C$6:$C$405,Pagos!$B$6:$B$405,A57))</f>
        <v/>
      </c>
      <c r="T57" s="52"/>
      <c r="U57" s="52"/>
      <c r="V57" s="44"/>
      <c r="W57" s="53" t="str">
        <f aca="false">IF(OR(COUNTA(B57:K57,M57,O57:Q57,T57:V57,Y57,AE57)=0,B57&lt;&gt;"Alojamiento y manutención",LEN(T57&amp;"")=0,LEN(U57&amp;"")=0),"",T57*U57)</f>
        <v/>
      </c>
      <c r="X57" s="49" t="str">
        <f aca="false">IF(OR(COUNTA(B57:K57,M57,O57:Q57,T57:V57,Y57,AE57)=0,B57&lt;&gt;"Asesoría y gestión",LEN(N57&amp;"")=0),"",IF(H57+I57-IF(J57="Sí",I57*IF(LEN(AE57&amp;"")=0,1,AE57),0)=0,0,ROUND(N57*H57/(H57+I57-IF(J57="Sí",I57*IF(LEN(AE57&amp;"")=0,1,AE57),0)),2)))</f>
        <v/>
      </c>
      <c r="Y57" s="44"/>
      <c r="Z57" s="54" t="str">
        <f aca="false">IF(COUNTA(B57:K57,M57,O57:Q57,T57:V57,Y57,AE57)=0,"",IF(OR(COUNTA(B57:K57,M57,O57:Q57,T57:V57,Y57,AE57)=0,LEN(B57&amp;"")=0,LEN(C57&amp;"")=0,LEN(D57&amp;"")=0,LEN(E57&amp;"")=0,LEN(F57&amp;"")=0,LEN(G57&amp;"")=0,LEN(H57&amp;"")=0,LEN(I57&amp;"")=0,LEN(J57&amp;"")=0,LEN(K57&amp;"")=0,LEN(O57&amp;"")=0,LEN(P57&amp;"")=0,LEN(Q57&amp;"")=0,LEN(V57&amp;"")=0,AND(B57="Alojamiento y manutención",OR(LEN(T57&amp;"")=0,LEN(U57&amp;"")=0))),"REVISAR: faltan datos","Completo"))</f>
        <v/>
      </c>
      <c r="AA57" s="55" t="str">
        <f aca="false">IF(COUNTA(B57:K57,M57,O57:Q57,T57:V57,Y57,AE57)=0,"",IF(OR(LEN(Datos!$B$20&amp;"")=0,LEN(F57&amp;"")=0),"REVISAR: falta período/fecha",IF(OR(F57&lt;Datos!$B$22,F57&gt;Datos!$B$21),"REVISAR: emisión fuera de período",IF(COUNTIFS(Pagos!$B$6:$B$405,A57,Pagos!$C$6:$C$405,"&gt;"&amp;Datos!$B$23)&gt;0,"REVISAR: pago fuera de plazo",IF(COUNTIFS(Pagos!$B$6:$B$405,A57,Pagos!$C$6:$C$405,"&gt;"&amp;Datos!$B$21)&gt;0,"REVISAR: arts. 14.3 / 15.4","Sin alerta de fechas")))))</f>
        <v/>
      </c>
      <c r="AB57" s="55" t="str">
        <f aca="false">IF(COUNTA(B57:K57,M57,O57:Q57,T57:V57,Y57,AE57)=0,"",IF(Z57&lt;&gt;"Completo","REVISAR: completar datos",IF(OR(H57&lt;0,I57&lt;0,K57&lt;=0,K57&gt;1,M57&lt;0,M57&gt;L57,O57&lt;0,P57&lt;0,Q57&lt;0,Q57&gt;H57+I57,N57&lt;0,O57&gt;N57,O57+P57&gt;L57+0.01,AND(J57&lt;&gt;"Sí",J57&lt;&gt;"No"),AND(LEN(AE57&amp;"")&lt;&gt;0,OR(AE57&lt;=0,AE57&gt;1,J57&lt;&gt;"Sí"))),"REVISAR: importes incoherentes",IF(ABS(R57-H57-I57)&gt;0.01,"REVISAR: pago incompleto/excesivo",IF(AND(B57="Alojamiento y manutención",OR(T57&lt;=0,U57&lt;=0,MOD(T57,1)&lt;&gt;0,MOD(U57,1)&lt;&gt;0)),"REVISAR: personas/días",IF(AND(Datos!$B$25="No recuperable",J57="Sí",I57&gt;0),"REVISAR: régimen IVA",IF(AND(Datos!$B$25="Totalmente recuperable",I57&gt;0,OR(J57&lt;&gt;"Sí",AND(LEN(AE57&amp;"")&lt;&gt;0,AE57&lt;&gt;1))),"REVISAR: régimen IVA",IF(AND(Datos!$B$25="Parcialmente recuperable",J57="Sí",I57&gt;0,LEN(AE57&amp;"")=0),"REVISAR: indicar % IVA", "Sin alerta de importes"))))))))</f>
        <v/>
      </c>
      <c r="AC57" s="55" t="str">
        <f aca="false">IF(COUNTA(B57:K57,M57,O57:Q57,T57:V57,Y57,AE57)=0,"",IF(OR(COUNTIFS($A$6:$A$205,A57)&gt;1,AND(LEN(D57&amp;"")&gt;0,LEN(E57&amp;"")&gt;0,COUNTIFS($D$6:$D$205,D57,$E$6:$E$205,E57)&gt;1)),"REVISAR: posible duplicado","Sin duplicado"))</f>
        <v/>
      </c>
      <c r="AD57" s="54" t="str">
        <f aca="false">IF(COUNTA(B57:K57,M57,O57:Q57,T57:V57,Y57,AE57)=0,"",IF(LEN(Datos!$B$17&amp;"")=0,"REVISAR: falta concesión",IF(AND(Q57&gt;0,COUNTIFS(Pagos!$B$6:$B$405,A57,Pagos!$E$6:$E$405,"Ingreso retenciones")=0),"REVISAR: acreditación IRPF",IF(LEN(Datos!$B$24&amp;"")=0,"REVISAR: seleccionar modalidad",IF(Datos!$B$24="Normal","Adjuntar factura y pagos","Conservar factura y pagos")))))</f>
        <v/>
      </c>
      <c r="AE57" s="56"/>
    </row>
    <row r="58" customFormat="false" ht="19.5" hidden="false" customHeight="true" outlineLevel="0" collapsed="false">
      <c r="A58" s="43" t="s">
        <v>163</v>
      </c>
      <c r="B58" s="44"/>
      <c r="C58" s="44"/>
      <c r="D58" s="45"/>
      <c r="E58" s="45"/>
      <c r="F58" s="46"/>
      <c r="G58" s="44"/>
      <c r="H58" s="47"/>
      <c r="I58" s="47"/>
      <c r="J58" s="44"/>
      <c r="K58" s="48"/>
      <c r="L58" s="49" t="str">
        <f aca="false">IF(OR(COUNTA(B58:K58,M58,O58:Q58,T58:V58,Y58,AE58)=0,LEN(H58&amp;"")=0,LEN(I58&amp;"")=0,LEN(J58&amp;"")=0,LEN(K58&amp;"")=0),"",ROUND((H58+I58-IF(J58="Sí",I58*IF(LEN(AE58&amp;"")=0,1,AE58),0))*K58,2))</f>
        <v/>
      </c>
      <c r="M58" s="47"/>
      <c r="N58" s="50" t="str">
        <f aca="false">IF(OR(COUNTA(B58:K58,M58,O58:Q58,T58:V58,Y58,AE58)=0,LEN(L58&amp;"")=0),"",IF(B58="Otros costes no subvencionables",0,IF(B58="Alojamiento y manutención",IF(LEN(W58&amp;"")=0,"",ROUND(MAX(0,MIN(L58-M58,W58*80)),2)),ROUND(L58-M58,2))))</f>
        <v/>
      </c>
      <c r="O58" s="47"/>
      <c r="P58" s="47"/>
      <c r="Q58" s="47"/>
      <c r="R58" s="49" t="str">
        <f aca="false">IF(COUNTA(B58:K58,M58,O58:Q58,T58:V58,Y58,AE58)=0,"",SUMIFS(Pagos!$D$6:$D$405,Pagos!$B$6:$B$405,A58))</f>
        <v/>
      </c>
      <c r="S58" s="51" t="str">
        <f aca="false">IF(OR(COUNTA(B58:K58,M58,O58:Q58,T58:V58,Y58,AE58)=0,COUNTIFS(Pagos!$B$6:$B$405,A58,Pagos!$C$6:$C$405,"&gt;0")=0),"",_xlfn.MAXIFS(Pagos!$C$6:$C$405,Pagos!$B$6:$B$405,A58))</f>
        <v/>
      </c>
      <c r="T58" s="52"/>
      <c r="U58" s="52"/>
      <c r="V58" s="44"/>
      <c r="W58" s="53" t="str">
        <f aca="false">IF(OR(COUNTA(B58:K58,M58,O58:Q58,T58:V58,Y58,AE58)=0,B58&lt;&gt;"Alojamiento y manutención",LEN(T58&amp;"")=0,LEN(U58&amp;"")=0),"",T58*U58)</f>
        <v/>
      </c>
      <c r="X58" s="49" t="str">
        <f aca="false">IF(OR(COUNTA(B58:K58,M58,O58:Q58,T58:V58,Y58,AE58)=0,B58&lt;&gt;"Asesoría y gestión",LEN(N58&amp;"")=0),"",IF(H58+I58-IF(J58="Sí",I58*IF(LEN(AE58&amp;"")=0,1,AE58),0)=0,0,ROUND(N58*H58/(H58+I58-IF(J58="Sí",I58*IF(LEN(AE58&amp;"")=0,1,AE58),0)),2)))</f>
        <v/>
      </c>
      <c r="Y58" s="44"/>
      <c r="Z58" s="54" t="str">
        <f aca="false">IF(COUNTA(B58:K58,M58,O58:Q58,T58:V58,Y58,AE58)=0,"",IF(OR(COUNTA(B58:K58,M58,O58:Q58,T58:V58,Y58,AE58)=0,LEN(B58&amp;"")=0,LEN(C58&amp;"")=0,LEN(D58&amp;"")=0,LEN(E58&amp;"")=0,LEN(F58&amp;"")=0,LEN(G58&amp;"")=0,LEN(H58&amp;"")=0,LEN(I58&amp;"")=0,LEN(J58&amp;"")=0,LEN(K58&amp;"")=0,LEN(O58&amp;"")=0,LEN(P58&amp;"")=0,LEN(Q58&amp;"")=0,LEN(V58&amp;"")=0,AND(B58="Alojamiento y manutención",OR(LEN(T58&amp;"")=0,LEN(U58&amp;"")=0))),"REVISAR: faltan datos","Completo"))</f>
        <v/>
      </c>
      <c r="AA58" s="55" t="str">
        <f aca="false">IF(COUNTA(B58:K58,M58,O58:Q58,T58:V58,Y58,AE58)=0,"",IF(OR(LEN(Datos!$B$20&amp;"")=0,LEN(F58&amp;"")=0),"REVISAR: falta período/fecha",IF(OR(F58&lt;Datos!$B$22,F58&gt;Datos!$B$21),"REVISAR: emisión fuera de período",IF(COUNTIFS(Pagos!$B$6:$B$405,A58,Pagos!$C$6:$C$405,"&gt;"&amp;Datos!$B$23)&gt;0,"REVISAR: pago fuera de plazo",IF(COUNTIFS(Pagos!$B$6:$B$405,A58,Pagos!$C$6:$C$405,"&gt;"&amp;Datos!$B$21)&gt;0,"REVISAR: arts. 14.3 / 15.4","Sin alerta de fechas")))))</f>
        <v/>
      </c>
      <c r="AB58" s="55" t="str">
        <f aca="false">IF(COUNTA(B58:K58,M58,O58:Q58,T58:V58,Y58,AE58)=0,"",IF(Z58&lt;&gt;"Completo","REVISAR: completar datos",IF(OR(H58&lt;0,I58&lt;0,K58&lt;=0,K58&gt;1,M58&lt;0,M58&gt;L58,O58&lt;0,P58&lt;0,Q58&lt;0,Q58&gt;H58+I58,N58&lt;0,O58&gt;N58,O58+P58&gt;L58+0.01,AND(J58&lt;&gt;"Sí",J58&lt;&gt;"No"),AND(LEN(AE58&amp;"")&lt;&gt;0,OR(AE58&lt;=0,AE58&gt;1,J58&lt;&gt;"Sí"))),"REVISAR: importes incoherentes",IF(ABS(R58-H58-I58)&gt;0.01,"REVISAR: pago incompleto/excesivo",IF(AND(B58="Alojamiento y manutención",OR(T58&lt;=0,U58&lt;=0,MOD(T58,1)&lt;&gt;0,MOD(U58,1)&lt;&gt;0)),"REVISAR: personas/días",IF(AND(Datos!$B$25="No recuperable",J58="Sí",I58&gt;0),"REVISAR: régimen IVA",IF(AND(Datos!$B$25="Totalmente recuperable",I58&gt;0,OR(J58&lt;&gt;"Sí",AND(LEN(AE58&amp;"")&lt;&gt;0,AE58&lt;&gt;1))),"REVISAR: régimen IVA",IF(AND(Datos!$B$25="Parcialmente recuperable",J58="Sí",I58&gt;0,LEN(AE58&amp;"")=0),"REVISAR: indicar % IVA", "Sin alerta de importes"))))))))</f>
        <v/>
      </c>
      <c r="AC58" s="55" t="str">
        <f aca="false">IF(COUNTA(B58:K58,M58,O58:Q58,T58:V58,Y58,AE58)=0,"",IF(OR(COUNTIFS($A$6:$A$205,A58)&gt;1,AND(LEN(D58&amp;"")&gt;0,LEN(E58&amp;"")&gt;0,COUNTIFS($D$6:$D$205,D58,$E$6:$E$205,E58)&gt;1)),"REVISAR: posible duplicado","Sin duplicado"))</f>
        <v/>
      </c>
      <c r="AD58" s="54" t="str">
        <f aca="false">IF(COUNTA(B58:K58,M58,O58:Q58,T58:V58,Y58,AE58)=0,"",IF(LEN(Datos!$B$17&amp;"")=0,"REVISAR: falta concesión",IF(AND(Q58&gt;0,COUNTIFS(Pagos!$B$6:$B$405,A58,Pagos!$E$6:$E$405,"Ingreso retenciones")=0),"REVISAR: acreditación IRPF",IF(LEN(Datos!$B$24&amp;"")=0,"REVISAR: seleccionar modalidad",IF(Datos!$B$24="Normal","Adjuntar factura y pagos","Conservar factura y pagos")))))</f>
        <v/>
      </c>
      <c r="AE58" s="56"/>
    </row>
    <row r="59" customFormat="false" ht="19.5" hidden="false" customHeight="true" outlineLevel="0" collapsed="false">
      <c r="A59" s="43" t="s">
        <v>164</v>
      </c>
      <c r="B59" s="44"/>
      <c r="C59" s="44"/>
      <c r="D59" s="45"/>
      <c r="E59" s="45"/>
      <c r="F59" s="46"/>
      <c r="G59" s="44"/>
      <c r="H59" s="47"/>
      <c r="I59" s="47"/>
      <c r="J59" s="44"/>
      <c r="K59" s="48"/>
      <c r="L59" s="49" t="str">
        <f aca="false">IF(OR(COUNTA(B59:K59,M59,O59:Q59,T59:V59,Y59,AE59)=0,LEN(H59&amp;"")=0,LEN(I59&amp;"")=0,LEN(J59&amp;"")=0,LEN(K59&amp;"")=0),"",ROUND((H59+I59-IF(J59="Sí",I59*IF(LEN(AE59&amp;"")=0,1,AE59),0))*K59,2))</f>
        <v/>
      </c>
      <c r="M59" s="47"/>
      <c r="N59" s="50" t="str">
        <f aca="false">IF(OR(COUNTA(B59:K59,M59,O59:Q59,T59:V59,Y59,AE59)=0,LEN(L59&amp;"")=0),"",IF(B59="Otros costes no subvencionables",0,IF(B59="Alojamiento y manutención",IF(LEN(W59&amp;"")=0,"",ROUND(MAX(0,MIN(L59-M59,W59*80)),2)),ROUND(L59-M59,2))))</f>
        <v/>
      </c>
      <c r="O59" s="47"/>
      <c r="P59" s="47"/>
      <c r="Q59" s="47"/>
      <c r="R59" s="49" t="str">
        <f aca="false">IF(COUNTA(B59:K59,M59,O59:Q59,T59:V59,Y59,AE59)=0,"",SUMIFS(Pagos!$D$6:$D$405,Pagos!$B$6:$B$405,A59))</f>
        <v/>
      </c>
      <c r="S59" s="51" t="str">
        <f aca="false">IF(OR(COUNTA(B59:K59,M59,O59:Q59,T59:V59,Y59,AE59)=0,COUNTIFS(Pagos!$B$6:$B$405,A59,Pagos!$C$6:$C$405,"&gt;0")=0),"",_xlfn.MAXIFS(Pagos!$C$6:$C$405,Pagos!$B$6:$B$405,A59))</f>
        <v/>
      </c>
      <c r="T59" s="52"/>
      <c r="U59" s="52"/>
      <c r="V59" s="44"/>
      <c r="W59" s="53" t="str">
        <f aca="false">IF(OR(COUNTA(B59:K59,M59,O59:Q59,T59:V59,Y59,AE59)=0,B59&lt;&gt;"Alojamiento y manutención",LEN(T59&amp;"")=0,LEN(U59&amp;"")=0),"",T59*U59)</f>
        <v/>
      </c>
      <c r="X59" s="49" t="str">
        <f aca="false">IF(OR(COUNTA(B59:K59,M59,O59:Q59,T59:V59,Y59,AE59)=0,B59&lt;&gt;"Asesoría y gestión",LEN(N59&amp;"")=0),"",IF(H59+I59-IF(J59="Sí",I59*IF(LEN(AE59&amp;"")=0,1,AE59),0)=0,0,ROUND(N59*H59/(H59+I59-IF(J59="Sí",I59*IF(LEN(AE59&amp;"")=0,1,AE59),0)),2)))</f>
        <v/>
      </c>
      <c r="Y59" s="44"/>
      <c r="Z59" s="54" t="str">
        <f aca="false">IF(COUNTA(B59:K59,M59,O59:Q59,T59:V59,Y59,AE59)=0,"",IF(OR(COUNTA(B59:K59,M59,O59:Q59,T59:V59,Y59,AE59)=0,LEN(B59&amp;"")=0,LEN(C59&amp;"")=0,LEN(D59&amp;"")=0,LEN(E59&amp;"")=0,LEN(F59&amp;"")=0,LEN(G59&amp;"")=0,LEN(H59&amp;"")=0,LEN(I59&amp;"")=0,LEN(J59&amp;"")=0,LEN(K59&amp;"")=0,LEN(O59&amp;"")=0,LEN(P59&amp;"")=0,LEN(Q59&amp;"")=0,LEN(V59&amp;"")=0,AND(B59="Alojamiento y manutención",OR(LEN(T59&amp;"")=0,LEN(U59&amp;"")=0))),"REVISAR: faltan datos","Completo"))</f>
        <v/>
      </c>
      <c r="AA59" s="55" t="str">
        <f aca="false">IF(COUNTA(B59:K59,M59,O59:Q59,T59:V59,Y59,AE59)=0,"",IF(OR(LEN(Datos!$B$20&amp;"")=0,LEN(F59&amp;"")=0),"REVISAR: falta período/fecha",IF(OR(F59&lt;Datos!$B$22,F59&gt;Datos!$B$21),"REVISAR: emisión fuera de período",IF(COUNTIFS(Pagos!$B$6:$B$405,A59,Pagos!$C$6:$C$405,"&gt;"&amp;Datos!$B$23)&gt;0,"REVISAR: pago fuera de plazo",IF(COUNTIFS(Pagos!$B$6:$B$405,A59,Pagos!$C$6:$C$405,"&gt;"&amp;Datos!$B$21)&gt;0,"REVISAR: arts. 14.3 / 15.4","Sin alerta de fechas")))))</f>
        <v/>
      </c>
      <c r="AB59" s="55" t="str">
        <f aca="false">IF(COUNTA(B59:K59,M59,O59:Q59,T59:V59,Y59,AE59)=0,"",IF(Z59&lt;&gt;"Completo","REVISAR: completar datos",IF(OR(H59&lt;0,I59&lt;0,K59&lt;=0,K59&gt;1,M59&lt;0,M59&gt;L59,O59&lt;0,P59&lt;0,Q59&lt;0,Q59&gt;H59+I59,N59&lt;0,O59&gt;N59,O59+P59&gt;L59+0.01,AND(J59&lt;&gt;"Sí",J59&lt;&gt;"No"),AND(LEN(AE59&amp;"")&lt;&gt;0,OR(AE59&lt;=0,AE59&gt;1,J59&lt;&gt;"Sí"))),"REVISAR: importes incoherentes",IF(ABS(R59-H59-I59)&gt;0.01,"REVISAR: pago incompleto/excesivo",IF(AND(B59="Alojamiento y manutención",OR(T59&lt;=0,U59&lt;=0,MOD(T59,1)&lt;&gt;0,MOD(U59,1)&lt;&gt;0)),"REVISAR: personas/días",IF(AND(Datos!$B$25="No recuperable",J59="Sí",I59&gt;0),"REVISAR: régimen IVA",IF(AND(Datos!$B$25="Totalmente recuperable",I59&gt;0,OR(J59&lt;&gt;"Sí",AND(LEN(AE59&amp;"")&lt;&gt;0,AE59&lt;&gt;1))),"REVISAR: régimen IVA",IF(AND(Datos!$B$25="Parcialmente recuperable",J59="Sí",I59&gt;0,LEN(AE59&amp;"")=0),"REVISAR: indicar % IVA", "Sin alerta de importes"))))))))</f>
        <v/>
      </c>
      <c r="AC59" s="55" t="str">
        <f aca="false">IF(COUNTA(B59:K59,M59,O59:Q59,T59:V59,Y59,AE59)=0,"",IF(OR(COUNTIFS($A$6:$A$205,A59)&gt;1,AND(LEN(D59&amp;"")&gt;0,LEN(E59&amp;"")&gt;0,COUNTIFS($D$6:$D$205,D59,$E$6:$E$205,E59)&gt;1)),"REVISAR: posible duplicado","Sin duplicado"))</f>
        <v/>
      </c>
      <c r="AD59" s="54" t="str">
        <f aca="false">IF(COUNTA(B59:K59,M59,O59:Q59,T59:V59,Y59,AE59)=0,"",IF(LEN(Datos!$B$17&amp;"")=0,"REVISAR: falta concesión",IF(AND(Q59&gt;0,COUNTIFS(Pagos!$B$6:$B$405,A59,Pagos!$E$6:$E$405,"Ingreso retenciones")=0),"REVISAR: acreditación IRPF",IF(LEN(Datos!$B$24&amp;"")=0,"REVISAR: seleccionar modalidad",IF(Datos!$B$24="Normal","Adjuntar factura y pagos","Conservar factura y pagos")))))</f>
        <v/>
      </c>
      <c r="AE59" s="56"/>
    </row>
    <row r="60" customFormat="false" ht="19.5" hidden="false" customHeight="true" outlineLevel="0" collapsed="false">
      <c r="A60" s="43" t="s">
        <v>165</v>
      </c>
      <c r="B60" s="44"/>
      <c r="C60" s="44"/>
      <c r="D60" s="45"/>
      <c r="E60" s="45"/>
      <c r="F60" s="46"/>
      <c r="G60" s="44"/>
      <c r="H60" s="47"/>
      <c r="I60" s="47"/>
      <c r="J60" s="44"/>
      <c r="K60" s="48"/>
      <c r="L60" s="49" t="str">
        <f aca="false">IF(OR(COUNTA(B60:K60,M60,O60:Q60,T60:V60,Y60,AE60)=0,LEN(H60&amp;"")=0,LEN(I60&amp;"")=0,LEN(J60&amp;"")=0,LEN(K60&amp;"")=0),"",ROUND((H60+I60-IF(J60="Sí",I60*IF(LEN(AE60&amp;"")=0,1,AE60),0))*K60,2))</f>
        <v/>
      </c>
      <c r="M60" s="47"/>
      <c r="N60" s="50" t="str">
        <f aca="false">IF(OR(COUNTA(B60:K60,M60,O60:Q60,T60:V60,Y60,AE60)=0,LEN(L60&amp;"")=0),"",IF(B60="Otros costes no subvencionables",0,IF(B60="Alojamiento y manutención",IF(LEN(W60&amp;"")=0,"",ROUND(MAX(0,MIN(L60-M60,W60*80)),2)),ROUND(L60-M60,2))))</f>
        <v/>
      </c>
      <c r="O60" s="47"/>
      <c r="P60" s="47"/>
      <c r="Q60" s="47"/>
      <c r="R60" s="49" t="str">
        <f aca="false">IF(COUNTA(B60:K60,M60,O60:Q60,T60:V60,Y60,AE60)=0,"",SUMIFS(Pagos!$D$6:$D$405,Pagos!$B$6:$B$405,A60))</f>
        <v/>
      </c>
      <c r="S60" s="51" t="str">
        <f aca="false">IF(OR(COUNTA(B60:K60,M60,O60:Q60,T60:V60,Y60,AE60)=0,COUNTIFS(Pagos!$B$6:$B$405,A60,Pagos!$C$6:$C$405,"&gt;0")=0),"",_xlfn.MAXIFS(Pagos!$C$6:$C$405,Pagos!$B$6:$B$405,A60))</f>
        <v/>
      </c>
      <c r="T60" s="52"/>
      <c r="U60" s="52"/>
      <c r="V60" s="44"/>
      <c r="W60" s="53" t="str">
        <f aca="false">IF(OR(COUNTA(B60:K60,M60,O60:Q60,T60:V60,Y60,AE60)=0,B60&lt;&gt;"Alojamiento y manutención",LEN(T60&amp;"")=0,LEN(U60&amp;"")=0),"",T60*U60)</f>
        <v/>
      </c>
      <c r="X60" s="49" t="str">
        <f aca="false">IF(OR(COUNTA(B60:K60,M60,O60:Q60,T60:V60,Y60,AE60)=0,B60&lt;&gt;"Asesoría y gestión",LEN(N60&amp;"")=0),"",IF(H60+I60-IF(J60="Sí",I60*IF(LEN(AE60&amp;"")=0,1,AE60),0)=0,0,ROUND(N60*H60/(H60+I60-IF(J60="Sí",I60*IF(LEN(AE60&amp;"")=0,1,AE60),0)),2)))</f>
        <v/>
      </c>
      <c r="Y60" s="44"/>
      <c r="Z60" s="54" t="str">
        <f aca="false">IF(COUNTA(B60:K60,M60,O60:Q60,T60:V60,Y60,AE60)=0,"",IF(OR(COUNTA(B60:K60,M60,O60:Q60,T60:V60,Y60,AE60)=0,LEN(B60&amp;"")=0,LEN(C60&amp;"")=0,LEN(D60&amp;"")=0,LEN(E60&amp;"")=0,LEN(F60&amp;"")=0,LEN(G60&amp;"")=0,LEN(H60&amp;"")=0,LEN(I60&amp;"")=0,LEN(J60&amp;"")=0,LEN(K60&amp;"")=0,LEN(O60&amp;"")=0,LEN(P60&amp;"")=0,LEN(Q60&amp;"")=0,LEN(V60&amp;"")=0,AND(B60="Alojamiento y manutención",OR(LEN(T60&amp;"")=0,LEN(U60&amp;"")=0))),"REVISAR: faltan datos","Completo"))</f>
        <v/>
      </c>
      <c r="AA60" s="55" t="str">
        <f aca="false">IF(COUNTA(B60:K60,M60,O60:Q60,T60:V60,Y60,AE60)=0,"",IF(OR(LEN(Datos!$B$20&amp;"")=0,LEN(F60&amp;"")=0),"REVISAR: falta período/fecha",IF(OR(F60&lt;Datos!$B$22,F60&gt;Datos!$B$21),"REVISAR: emisión fuera de período",IF(COUNTIFS(Pagos!$B$6:$B$405,A60,Pagos!$C$6:$C$405,"&gt;"&amp;Datos!$B$23)&gt;0,"REVISAR: pago fuera de plazo",IF(COUNTIFS(Pagos!$B$6:$B$405,A60,Pagos!$C$6:$C$405,"&gt;"&amp;Datos!$B$21)&gt;0,"REVISAR: arts. 14.3 / 15.4","Sin alerta de fechas")))))</f>
        <v/>
      </c>
      <c r="AB60" s="55" t="str">
        <f aca="false">IF(COUNTA(B60:K60,M60,O60:Q60,T60:V60,Y60,AE60)=0,"",IF(Z60&lt;&gt;"Completo","REVISAR: completar datos",IF(OR(H60&lt;0,I60&lt;0,K60&lt;=0,K60&gt;1,M60&lt;0,M60&gt;L60,O60&lt;0,P60&lt;0,Q60&lt;0,Q60&gt;H60+I60,N60&lt;0,O60&gt;N60,O60+P60&gt;L60+0.01,AND(J60&lt;&gt;"Sí",J60&lt;&gt;"No"),AND(LEN(AE60&amp;"")&lt;&gt;0,OR(AE60&lt;=0,AE60&gt;1,J60&lt;&gt;"Sí"))),"REVISAR: importes incoherentes",IF(ABS(R60-H60-I60)&gt;0.01,"REVISAR: pago incompleto/excesivo",IF(AND(B60="Alojamiento y manutención",OR(T60&lt;=0,U60&lt;=0,MOD(T60,1)&lt;&gt;0,MOD(U60,1)&lt;&gt;0)),"REVISAR: personas/días",IF(AND(Datos!$B$25="No recuperable",J60="Sí",I60&gt;0),"REVISAR: régimen IVA",IF(AND(Datos!$B$25="Totalmente recuperable",I60&gt;0,OR(J60&lt;&gt;"Sí",AND(LEN(AE60&amp;"")&lt;&gt;0,AE60&lt;&gt;1))),"REVISAR: régimen IVA",IF(AND(Datos!$B$25="Parcialmente recuperable",J60="Sí",I60&gt;0,LEN(AE60&amp;"")=0),"REVISAR: indicar % IVA", "Sin alerta de importes"))))))))</f>
        <v/>
      </c>
      <c r="AC60" s="55" t="str">
        <f aca="false">IF(COUNTA(B60:K60,M60,O60:Q60,T60:V60,Y60,AE60)=0,"",IF(OR(COUNTIFS($A$6:$A$205,A60)&gt;1,AND(LEN(D60&amp;"")&gt;0,LEN(E60&amp;"")&gt;0,COUNTIFS($D$6:$D$205,D60,$E$6:$E$205,E60)&gt;1)),"REVISAR: posible duplicado","Sin duplicado"))</f>
        <v/>
      </c>
      <c r="AD60" s="54" t="str">
        <f aca="false">IF(COUNTA(B60:K60,M60,O60:Q60,T60:V60,Y60,AE60)=0,"",IF(LEN(Datos!$B$17&amp;"")=0,"REVISAR: falta concesión",IF(AND(Q60&gt;0,COUNTIFS(Pagos!$B$6:$B$405,A60,Pagos!$E$6:$E$405,"Ingreso retenciones")=0),"REVISAR: acreditación IRPF",IF(LEN(Datos!$B$24&amp;"")=0,"REVISAR: seleccionar modalidad",IF(Datos!$B$24="Normal","Adjuntar factura y pagos","Conservar factura y pagos")))))</f>
        <v/>
      </c>
      <c r="AE60" s="56"/>
    </row>
    <row r="61" customFormat="false" ht="19.5" hidden="false" customHeight="true" outlineLevel="0" collapsed="false">
      <c r="A61" s="43" t="s">
        <v>166</v>
      </c>
      <c r="B61" s="44"/>
      <c r="C61" s="44"/>
      <c r="D61" s="45"/>
      <c r="E61" s="45"/>
      <c r="F61" s="46"/>
      <c r="G61" s="44"/>
      <c r="H61" s="47"/>
      <c r="I61" s="47"/>
      <c r="J61" s="44"/>
      <c r="K61" s="48"/>
      <c r="L61" s="49" t="str">
        <f aca="false">IF(OR(COUNTA(B61:K61,M61,O61:Q61,T61:V61,Y61,AE61)=0,LEN(H61&amp;"")=0,LEN(I61&amp;"")=0,LEN(J61&amp;"")=0,LEN(K61&amp;"")=0),"",ROUND((H61+I61-IF(J61="Sí",I61*IF(LEN(AE61&amp;"")=0,1,AE61),0))*K61,2))</f>
        <v/>
      </c>
      <c r="M61" s="47"/>
      <c r="N61" s="50" t="str">
        <f aca="false">IF(OR(COUNTA(B61:K61,M61,O61:Q61,T61:V61,Y61,AE61)=0,LEN(L61&amp;"")=0),"",IF(B61="Otros costes no subvencionables",0,IF(B61="Alojamiento y manutención",IF(LEN(W61&amp;"")=0,"",ROUND(MAX(0,MIN(L61-M61,W61*80)),2)),ROUND(L61-M61,2))))</f>
        <v/>
      </c>
      <c r="O61" s="47"/>
      <c r="P61" s="47"/>
      <c r="Q61" s="47"/>
      <c r="R61" s="49" t="str">
        <f aca="false">IF(COUNTA(B61:K61,M61,O61:Q61,T61:V61,Y61,AE61)=0,"",SUMIFS(Pagos!$D$6:$D$405,Pagos!$B$6:$B$405,A61))</f>
        <v/>
      </c>
      <c r="S61" s="51" t="str">
        <f aca="false">IF(OR(COUNTA(B61:K61,M61,O61:Q61,T61:V61,Y61,AE61)=0,COUNTIFS(Pagos!$B$6:$B$405,A61,Pagos!$C$6:$C$405,"&gt;0")=0),"",_xlfn.MAXIFS(Pagos!$C$6:$C$405,Pagos!$B$6:$B$405,A61))</f>
        <v/>
      </c>
      <c r="T61" s="52"/>
      <c r="U61" s="52"/>
      <c r="V61" s="44"/>
      <c r="W61" s="53" t="str">
        <f aca="false">IF(OR(COUNTA(B61:K61,M61,O61:Q61,T61:V61,Y61,AE61)=0,B61&lt;&gt;"Alojamiento y manutención",LEN(T61&amp;"")=0,LEN(U61&amp;"")=0),"",T61*U61)</f>
        <v/>
      </c>
      <c r="X61" s="49" t="str">
        <f aca="false">IF(OR(COUNTA(B61:K61,M61,O61:Q61,T61:V61,Y61,AE61)=0,B61&lt;&gt;"Asesoría y gestión",LEN(N61&amp;"")=0),"",IF(H61+I61-IF(J61="Sí",I61*IF(LEN(AE61&amp;"")=0,1,AE61),0)=0,0,ROUND(N61*H61/(H61+I61-IF(J61="Sí",I61*IF(LEN(AE61&amp;"")=0,1,AE61),0)),2)))</f>
        <v/>
      </c>
      <c r="Y61" s="44"/>
      <c r="Z61" s="54" t="str">
        <f aca="false">IF(COUNTA(B61:K61,M61,O61:Q61,T61:V61,Y61,AE61)=0,"",IF(OR(COUNTA(B61:K61,M61,O61:Q61,T61:V61,Y61,AE61)=0,LEN(B61&amp;"")=0,LEN(C61&amp;"")=0,LEN(D61&amp;"")=0,LEN(E61&amp;"")=0,LEN(F61&amp;"")=0,LEN(G61&amp;"")=0,LEN(H61&amp;"")=0,LEN(I61&amp;"")=0,LEN(J61&amp;"")=0,LEN(K61&amp;"")=0,LEN(O61&amp;"")=0,LEN(P61&amp;"")=0,LEN(Q61&amp;"")=0,LEN(V61&amp;"")=0,AND(B61="Alojamiento y manutención",OR(LEN(T61&amp;"")=0,LEN(U61&amp;"")=0))),"REVISAR: faltan datos","Completo"))</f>
        <v/>
      </c>
      <c r="AA61" s="55" t="str">
        <f aca="false">IF(COUNTA(B61:K61,M61,O61:Q61,T61:V61,Y61,AE61)=0,"",IF(OR(LEN(Datos!$B$20&amp;"")=0,LEN(F61&amp;"")=0),"REVISAR: falta período/fecha",IF(OR(F61&lt;Datos!$B$22,F61&gt;Datos!$B$21),"REVISAR: emisión fuera de período",IF(COUNTIFS(Pagos!$B$6:$B$405,A61,Pagos!$C$6:$C$405,"&gt;"&amp;Datos!$B$23)&gt;0,"REVISAR: pago fuera de plazo",IF(COUNTIFS(Pagos!$B$6:$B$405,A61,Pagos!$C$6:$C$405,"&gt;"&amp;Datos!$B$21)&gt;0,"REVISAR: arts. 14.3 / 15.4","Sin alerta de fechas")))))</f>
        <v/>
      </c>
      <c r="AB61" s="55" t="str">
        <f aca="false">IF(COUNTA(B61:K61,M61,O61:Q61,T61:V61,Y61,AE61)=0,"",IF(Z61&lt;&gt;"Completo","REVISAR: completar datos",IF(OR(H61&lt;0,I61&lt;0,K61&lt;=0,K61&gt;1,M61&lt;0,M61&gt;L61,O61&lt;0,P61&lt;0,Q61&lt;0,Q61&gt;H61+I61,N61&lt;0,O61&gt;N61,O61+P61&gt;L61+0.01,AND(J61&lt;&gt;"Sí",J61&lt;&gt;"No"),AND(LEN(AE61&amp;"")&lt;&gt;0,OR(AE61&lt;=0,AE61&gt;1,J61&lt;&gt;"Sí"))),"REVISAR: importes incoherentes",IF(ABS(R61-H61-I61)&gt;0.01,"REVISAR: pago incompleto/excesivo",IF(AND(B61="Alojamiento y manutención",OR(T61&lt;=0,U61&lt;=0,MOD(T61,1)&lt;&gt;0,MOD(U61,1)&lt;&gt;0)),"REVISAR: personas/días",IF(AND(Datos!$B$25="No recuperable",J61="Sí",I61&gt;0),"REVISAR: régimen IVA",IF(AND(Datos!$B$25="Totalmente recuperable",I61&gt;0,OR(J61&lt;&gt;"Sí",AND(LEN(AE61&amp;"")&lt;&gt;0,AE61&lt;&gt;1))),"REVISAR: régimen IVA",IF(AND(Datos!$B$25="Parcialmente recuperable",J61="Sí",I61&gt;0,LEN(AE61&amp;"")=0),"REVISAR: indicar % IVA", "Sin alerta de importes"))))))))</f>
        <v/>
      </c>
      <c r="AC61" s="55" t="str">
        <f aca="false">IF(COUNTA(B61:K61,M61,O61:Q61,T61:V61,Y61,AE61)=0,"",IF(OR(COUNTIFS($A$6:$A$205,A61)&gt;1,AND(LEN(D61&amp;"")&gt;0,LEN(E61&amp;"")&gt;0,COUNTIFS($D$6:$D$205,D61,$E$6:$E$205,E61)&gt;1)),"REVISAR: posible duplicado","Sin duplicado"))</f>
        <v/>
      </c>
      <c r="AD61" s="54" t="str">
        <f aca="false">IF(COUNTA(B61:K61,M61,O61:Q61,T61:V61,Y61,AE61)=0,"",IF(LEN(Datos!$B$17&amp;"")=0,"REVISAR: falta concesión",IF(AND(Q61&gt;0,COUNTIFS(Pagos!$B$6:$B$405,A61,Pagos!$E$6:$E$405,"Ingreso retenciones")=0),"REVISAR: acreditación IRPF",IF(LEN(Datos!$B$24&amp;"")=0,"REVISAR: seleccionar modalidad",IF(Datos!$B$24="Normal","Adjuntar factura y pagos","Conservar factura y pagos")))))</f>
        <v/>
      </c>
      <c r="AE61" s="56"/>
    </row>
    <row r="62" customFormat="false" ht="19.5" hidden="false" customHeight="true" outlineLevel="0" collapsed="false">
      <c r="A62" s="43" t="s">
        <v>167</v>
      </c>
      <c r="B62" s="44"/>
      <c r="C62" s="44"/>
      <c r="D62" s="45"/>
      <c r="E62" s="45"/>
      <c r="F62" s="46"/>
      <c r="G62" s="44"/>
      <c r="H62" s="47"/>
      <c r="I62" s="47"/>
      <c r="J62" s="44"/>
      <c r="K62" s="48"/>
      <c r="L62" s="49" t="str">
        <f aca="false">IF(OR(COUNTA(B62:K62,M62,O62:Q62,T62:V62,Y62,AE62)=0,LEN(H62&amp;"")=0,LEN(I62&amp;"")=0,LEN(J62&amp;"")=0,LEN(K62&amp;"")=0),"",ROUND((H62+I62-IF(J62="Sí",I62*IF(LEN(AE62&amp;"")=0,1,AE62),0))*K62,2))</f>
        <v/>
      </c>
      <c r="M62" s="47"/>
      <c r="N62" s="50" t="str">
        <f aca="false">IF(OR(COUNTA(B62:K62,M62,O62:Q62,T62:V62,Y62,AE62)=0,LEN(L62&amp;"")=0),"",IF(B62="Otros costes no subvencionables",0,IF(B62="Alojamiento y manutención",IF(LEN(W62&amp;"")=0,"",ROUND(MAX(0,MIN(L62-M62,W62*80)),2)),ROUND(L62-M62,2))))</f>
        <v/>
      </c>
      <c r="O62" s="47"/>
      <c r="P62" s="47"/>
      <c r="Q62" s="47"/>
      <c r="R62" s="49" t="str">
        <f aca="false">IF(COUNTA(B62:K62,M62,O62:Q62,T62:V62,Y62,AE62)=0,"",SUMIFS(Pagos!$D$6:$D$405,Pagos!$B$6:$B$405,A62))</f>
        <v/>
      </c>
      <c r="S62" s="51" t="str">
        <f aca="false">IF(OR(COUNTA(B62:K62,M62,O62:Q62,T62:V62,Y62,AE62)=0,COUNTIFS(Pagos!$B$6:$B$405,A62,Pagos!$C$6:$C$405,"&gt;0")=0),"",_xlfn.MAXIFS(Pagos!$C$6:$C$405,Pagos!$B$6:$B$405,A62))</f>
        <v/>
      </c>
      <c r="T62" s="52"/>
      <c r="U62" s="52"/>
      <c r="V62" s="44"/>
      <c r="W62" s="53" t="str">
        <f aca="false">IF(OR(COUNTA(B62:K62,M62,O62:Q62,T62:V62,Y62,AE62)=0,B62&lt;&gt;"Alojamiento y manutención",LEN(T62&amp;"")=0,LEN(U62&amp;"")=0),"",T62*U62)</f>
        <v/>
      </c>
      <c r="X62" s="49" t="str">
        <f aca="false">IF(OR(COUNTA(B62:K62,M62,O62:Q62,T62:V62,Y62,AE62)=0,B62&lt;&gt;"Asesoría y gestión",LEN(N62&amp;"")=0),"",IF(H62+I62-IF(J62="Sí",I62*IF(LEN(AE62&amp;"")=0,1,AE62),0)=0,0,ROUND(N62*H62/(H62+I62-IF(J62="Sí",I62*IF(LEN(AE62&amp;"")=0,1,AE62),0)),2)))</f>
        <v/>
      </c>
      <c r="Y62" s="44"/>
      <c r="Z62" s="54" t="str">
        <f aca="false">IF(COUNTA(B62:K62,M62,O62:Q62,T62:V62,Y62,AE62)=0,"",IF(OR(COUNTA(B62:K62,M62,O62:Q62,T62:V62,Y62,AE62)=0,LEN(B62&amp;"")=0,LEN(C62&amp;"")=0,LEN(D62&amp;"")=0,LEN(E62&amp;"")=0,LEN(F62&amp;"")=0,LEN(G62&amp;"")=0,LEN(H62&amp;"")=0,LEN(I62&amp;"")=0,LEN(J62&amp;"")=0,LEN(K62&amp;"")=0,LEN(O62&amp;"")=0,LEN(P62&amp;"")=0,LEN(Q62&amp;"")=0,LEN(V62&amp;"")=0,AND(B62="Alojamiento y manutención",OR(LEN(T62&amp;"")=0,LEN(U62&amp;"")=0))),"REVISAR: faltan datos","Completo"))</f>
        <v/>
      </c>
      <c r="AA62" s="55" t="str">
        <f aca="false">IF(COUNTA(B62:K62,M62,O62:Q62,T62:V62,Y62,AE62)=0,"",IF(OR(LEN(Datos!$B$20&amp;"")=0,LEN(F62&amp;"")=0),"REVISAR: falta período/fecha",IF(OR(F62&lt;Datos!$B$22,F62&gt;Datos!$B$21),"REVISAR: emisión fuera de período",IF(COUNTIFS(Pagos!$B$6:$B$405,A62,Pagos!$C$6:$C$405,"&gt;"&amp;Datos!$B$23)&gt;0,"REVISAR: pago fuera de plazo",IF(COUNTIFS(Pagos!$B$6:$B$405,A62,Pagos!$C$6:$C$405,"&gt;"&amp;Datos!$B$21)&gt;0,"REVISAR: arts. 14.3 / 15.4","Sin alerta de fechas")))))</f>
        <v/>
      </c>
      <c r="AB62" s="55" t="str">
        <f aca="false">IF(COUNTA(B62:K62,M62,O62:Q62,T62:V62,Y62,AE62)=0,"",IF(Z62&lt;&gt;"Completo","REVISAR: completar datos",IF(OR(H62&lt;0,I62&lt;0,K62&lt;=0,K62&gt;1,M62&lt;0,M62&gt;L62,O62&lt;0,P62&lt;0,Q62&lt;0,Q62&gt;H62+I62,N62&lt;0,O62&gt;N62,O62+P62&gt;L62+0.01,AND(J62&lt;&gt;"Sí",J62&lt;&gt;"No"),AND(LEN(AE62&amp;"")&lt;&gt;0,OR(AE62&lt;=0,AE62&gt;1,J62&lt;&gt;"Sí"))),"REVISAR: importes incoherentes",IF(ABS(R62-H62-I62)&gt;0.01,"REVISAR: pago incompleto/excesivo",IF(AND(B62="Alojamiento y manutención",OR(T62&lt;=0,U62&lt;=0,MOD(T62,1)&lt;&gt;0,MOD(U62,1)&lt;&gt;0)),"REVISAR: personas/días",IF(AND(Datos!$B$25="No recuperable",J62="Sí",I62&gt;0),"REVISAR: régimen IVA",IF(AND(Datos!$B$25="Totalmente recuperable",I62&gt;0,OR(J62&lt;&gt;"Sí",AND(LEN(AE62&amp;"")&lt;&gt;0,AE62&lt;&gt;1))),"REVISAR: régimen IVA",IF(AND(Datos!$B$25="Parcialmente recuperable",J62="Sí",I62&gt;0,LEN(AE62&amp;"")=0),"REVISAR: indicar % IVA", "Sin alerta de importes"))))))))</f>
        <v/>
      </c>
      <c r="AC62" s="55" t="str">
        <f aca="false">IF(COUNTA(B62:K62,M62,O62:Q62,T62:V62,Y62,AE62)=0,"",IF(OR(COUNTIFS($A$6:$A$205,A62)&gt;1,AND(LEN(D62&amp;"")&gt;0,LEN(E62&amp;"")&gt;0,COUNTIFS($D$6:$D$205,D62,$E$6:$E$205,E62)&gt;1)),"REVISAR: posible duplicado","Sin duplicado"))</f>
        <v/>
      </c>
      <c r="AD62" s="54" t="str">
        <f aca="false">IF(COUNTA(B62:K62,M62,O62:Q62,T62:V62,Y62,AE62)=0,"",IF(LEN(Datos!$B$17&amp;"")=0,"REVISAR: falta concesión",IF(AND(Q62&gt;0,COUNTIFS(Pagos!$B$6:$B$405,A62,Pagos!$E$6:$E$405,"Ingreso retenciones")=0),"REVISAR: acreditación IRPF",IF(LEN(Datos!$B$24&amp;"")=0,"REVISAR: seleccionar modalidad",IF(Datos!$B$24="Normal","Adjuntar factura y pagos","Conservar factura y pagos")))))</f>
        <v/>
      </c>
      <c r="AE62" s="56"/>
    </row>
    <row r="63" customFormat="false" ht="19.5" hidden="false" customHeight="true" outlineLevel="0" collapsed="false">
      <c r="A63" s="43" t="s">
        <v>168</v>
      </c>
      <c r="B63" s="44"/>
      <c r="C63" s="44"/>
      <c r="D63" s="45"/>
      <c r="E63" s="45"/>
      <c r="F63" s="46"/>
      <c r="G63" s="44"/>
      <c r="H63" s="47"/>
      <c r="I63" s="47"/>
      <c r="J63" s="44"/>
      <c r="K63" s="48"/>
      <c r="L63" s="49" t="str">
        <f aca="false">IF(OR(COUNTA(B63:K63,M63,O63:Q63,T63:V63,Y63,AE63)=0,LEN(H63&amp;"")=0,LEN(I63&amp;"")=0,LEN(J63&amp;"")=0,LEN(K63&amp;"")=0),"",ROUND((H63+I63-IF(J63="Sí",I63*IF(LEN(AE63&amp;"")=0,1,AE63),0))*K63,2))</f>
        <v/>
      </c>
      <c r="M63" s="47"/>
      <c r="N63" s="50" t="str">
        <f aca="false">IF(OR(COUNTA(B63:K63,M63,O63:Q63,T63:V63,Y63,AE63)=0,LEN(L63&amp;"")=0),"",IF(B63="Otros costes no subvencionables",0,IF(B63="Alojamiento y manutención",IF(LEN(W63&amp;"")=0,"",ROUND(MAX(0,MIN(L63-M63,W63*80)),2)),ROUND(L63-M63,2))))</f>
        <v/>
      </c>
      <c r="O63" s="47"/>
      <c r="P63" s="47"/>
      <c r="Q63" s="47"/>
      <c r="R63" s="49" t="str">
        <f aca="false">IF(COUNTA(B63:K63,M63,O63:Q63,T63:V63,Y63,AE63)=0,"",SUMIFS(Pagos!$D$6:$D$405,Pagos!$B$6:$B$405,A63))</f>
        <v/>
      </c>
      <c r="S63" s="51" t="str">
        <f aca="false">IF(OR(COUNTA(B63:K63,M63,O63:Q63,T63:V63,Y63,AE63)=0,COUNTIFS(Pagos!$B$6:$B$405,A63,Pagos!$C$6:$C$405,"&gt;0")=0),"",_xlfn.MAXIFS(Pagos!$C$6:$C$405,Pagos!$B$6:$B$405,A63))</f>
        <v/>
      </c>
      <c r="T63" s="52"/>
      <c r="U63" s="52"/>
      <c r="V63" s="44"/>
      <c r="W63" s="53" t="str">
        <f aca="false">IF(OR(COUNTA(B63:K63,M63,O63:Q63,T63:V63,Y63,AE63)=0,B63&lt;&gt;"Alojamiento y manutención",LEN(T63&amp;"")=0,LEN(U63&amp;"")=0),"",T63*U63)</f>
        <v/>
      </c>
      <c r="X63" s="49" t="str">
        <f aca="false">IF(OR(COUNTA(B63:K63,M63,O63:Q63,T63:V63,Y63,AE63)=0,B63&lt;&gt;"Asesoría y gestión",LEN(N63&amp;"")=0),"",IF(H63+I63-IF(J63="Sí",I63*IF(LEN(AE63&amp;"")=0,1,AE63),0)=0,0,ROUND(N63*H63/(H63+I63-IF(J63="Sí",I63*IF(LEN(AE63&amp;"")=0,1,AE63),0)),2)))</f>
        <v/>
      </c>
      <c r="Y63" s="44"/>
      <c r="Z63" s="54" t="str">
        <f aca="false">IF(COUNTA(B63:K63,M63,O63:Q63,T63:V63,Y63,AE63)=0,"",IF(OR(COUNTA(B63:K63,M63,O63:Q63,T63:V63,Y63,AE63)=0,LEN(B63&amp;"")=0,LEN(C63&amp;"")=0,LEN(D63&amp;"")=0,LEN(E63&amp;"")=0,LEN(F63&amp;"")=0,LEN(G63&amp;"")=0,LEN(H63&amp;"")=0,LEN(I63&amp;"")=0,LEN(J63&amp;"")=0,LEN(K63&amp;"")=0,LEN(O63&amp;"")=0,LEN(P63&amp;"")=0,LEN(Q63&amp;"")=0,LEN(V63&amp;"")=0,AND(B63="Alojamiento y manutención",OR(LEN(T63&amp;"")=0,LEN(U63&amp;"")=0))),"REVISAR: faltan datos","Completo"))</f>
        <v/>
      </c>
      <c r="AA63" s="55" t="str">
        <f aca="false">IF(COUNTA(B63:K63,M63,O63:Q63,T63:V63,Y63,AE63)=0,"",IF(OR(LEN(Datos!$B$20&amp;"")=0,LEN(F63&amp;"")=0),"REVISAR: falta período/fecha",IF(OR(F63&lt;Datos!$B$22,F63&gt;Datos!$B$21),"REVISAR: emisión fuera de período",IF(COUNTIFS(Pagos!$B$6:$B$405,A63,Pagos!$C$6:$C$405,"&gt;"&amp;Datos!$B$23)&gt;0,"REVISAR: pago fuera de plazo",IF(COUNTIFS(Pagos!$B$6:$B$405,A63,Pagos!$C$6:$C$405,"&gt;"&amp;Datos!$B$21)&gt;0,"REVISAR: arts. 14.3 / 15.4","Sin alerta de fechas")))))</f>
        <v/>
      </c>
      <c r="AB63" s="55" t="str">
        <f aca="false">IF(COUNTA(B63:K63,M63,O63:Q63,T63:V63,Y63,AE63)=0,"",IF(Z63&lt;&gt;"Completo","REVISAR: completar datos",IF(OR(H63&lt;0,I63&lt;0,K63&lt;=0,K63&gt;1,M63&lt;0,M63&gt;L63,O63&lt;0,P63&lt;0,Q63&lt;0,Q63&gt;H63+I63,N63&lt;0,O63&gt;N63,O63+P63&gt;L63+0.01,AND(J63&lt;&gt;"Sí",J63&lt;&gt;"No"),AND(LEN(AE63&amp;"")&lt;&gt;0,OR(AE63&lt;=0,AE63&gt;1,J63&lt;&gt;"Sí"))),"REVISAR: importes incoherentes",IF(ABS(R63-H63-I63)&gt;0.01,"REVISAR: pago incompleto/excesivo",IF(AND(B63="Alojamiento y manutención",OR(T63&lt;=0,U63&lt;=0,MOD(T63,1)&lt;&gt;0,MOD(U63,1)&lt;&gt;0)),"REVISAR: personas/días",IF(AND(Datos!$B$25="No recuperable",J63="Sí",I63&gt;0),"REVISAR: régimen IVA",IF(AND(Datos!$B$25="Totalmente recuperable",I63&gt;0,OR(J63&lt;&gt;"Sí",AND(LEN(AE63&amp;"")&lt;&gt;0,AE63&lt;&gt;1))),"REVISAR: régimen IVA",IF(AND(Datos!$B$25="Parcialmente recuperable",J63="Sí",I63&gt;0,LEN(AE63&amp;"")=0),"REVISAR: indicar % IVA", "Sin alerta de importes"))))))))</f>
        <v/>
      </c>
      <c r="AC63" s="55" t="str">
        <f aca="false">IF(COUNTA(B63:K63,M63,O63:Q63,T63:V63,Y63,AE63)=0,"",IF(OR(COUNTIFS($A$6:$A$205,A63)&gt;1,AND(LEN(D63&amp;"")&gt;0,LEN(E63&amp;"")&gt;0,COUNTIFS($D$6:$D$205,D63,$E$6:$E$205,E63)&gt;1)),"REVISAR: posible duplicado","Sin duplicado"))</f>
        <v/>
      </c>
      <c r="AD63" s="54" t="str">
        <f aca="false">IF(COUNTA(B63:K63,M63,O63:Q63,T63:V63,Y63,AE63)=0,"",IF(LEN(Datos!$B$17&amp;"")=0,"REVISAR: falta concesión",IF(AND(Q63&gt;0,COUNTIFS(Pagos!$B$6:$B$405,A63,Pagos!$E$6:$E$405,"Ingreso retenciones")=0),"REVISAR: acreditación IRPF",IF(LEN(Datos!$B$24&amp;"")=0,"REVISAR: seleccionar modalidad",IF(Datos!$B$24="Normal","Adjuntar factura y pagos","Conservar factura y pagos")))))</f>
        <v/>
      </c>
      <c r="AE63" s="56"/>
    </row>
    <row r="64" customFormat="false" ht="19.5" hidden="false" customHeight="true" outlineLevel="0" collapsed="false">
      <c r="A64" s="43" t="s">
        <v>169</v>
      </c>
      <c r="B64" s="44"/>
      <c r="C64" s="44"/>
      <c r="D64" s="45"/>
      <c r="E64" s="45"/>
      <c r="F64" s="46"/>
      <c r="G64" s="44"/>
      <c r="H64" s="47"/>
      <c r="I64" s="47"/>
      <c r="J64" s="44"/>
      <c r="K64" s="48"/>
      <c r="L64" s="49" t="str">
        <f aca="false">IF(OR(COUNTA(B64:K64,M64,O64:Q64,T64:V64,Y64,AE64)=0,LEN(H64&amp;"")=0,LEN(I64&amp;"")=0,LEN(J64&amp;"")=0,LEN(K64&amp;"")=0),"",ROUND((H64+I64-IF(J64="Sí",I64*IF(LEN(AE64&amp;"")=0,1,AE64),0))*K64,2))</f>
        <v/>
      </c>
      <c r="M64" s="47"/>
      <c r="N64" s="50" t="str">
        <f aca="false">IF(OR(COUNTA(B64:K64,M64,O64:Q64,T64:V64,Y64,AE64)=0,LEN(L64&amp;"")=0),"",IF(B64="Otros costes no subvencionables",0,IF(B64="Alojamiento y manutención",IF(LEN(W64&amp;"")=0,"",ROUND(MAX(0,MIN(L64-M64,W64*80)),2)),ROUND(L64-M64,2))))</f>
        <v/>
      </c>
      <c r="O64" s="47"/>
      <c r="P64" s="47"/>
      <c r="Q64" s="47"/>
      <c r="R64" s="49" t="str">
        <f aca="false">IF(COUNTA(B64:K64,M64,O64:Q64,T64:V64,Y64,AE64)=0,"",SUMIFS(Pagos!$D$6:$D$405,Pagos!$B$6:$B$405,A64))</f>
        <v/>
      </c>
      <c r="S64" s="51" t="str">
        <f aca="false">IF(OR(COUNTA(B64:K64,M64,O64:Q64,T64:V64,Y64,AE64)=0,COUNTIFS(Pagos!$B$6:$B$405,A64,Pagos!$C$6:$C$405,"&gt;0")=0),"",_xlfn.MAXIFS(Pagos!$C$6:$C$405,Pagos!$B$6:$B$405,A64))</f>
        <v/>
      </c>
      <c r="T64" s="52"/>
      <c r="U64" s="52"/>
      <c r="V64" s="44"/>
      <c r="W64" s="53" t="str">
        <f aca="false">IF(OR(COUNTA(B64:K64,M64,O64:Q64,T64:V64,Y64,AE64)=0,B64&lt;&gt;"Alojamiento y manutención",LEN(T64&amp;"")=0,LEN(U64&amp;"")=0),"",T64*U64)</f>
        <v/>
      </c>
      <c r="X64" s="49" t="str">
        <f aca="false">IF(OR(COUNTA(B64:K64,M64,O64:Q64,T64:V64,Y64,AE64)=0,B64&lt;&gt;"Asesoría y gestión",LEN(N64&amp;"")=0),"",IF(H64+I64-IF(J64="Sí",I64*IF(LEN(AE64&amp;"")=0,1,AE64),0)=0,0,ROUND(N64*H64/(H64+I64-IF(J64="Sí",I64*IF(LEN(AE64&amp;"")=0,1,AE64),0)),2)))</f>
        <v/>
      </c>
      <c r="Y64" s="44"/>
      <c r="Z64" s="54" t="str">
        <f aca="false">IF(COUNTA(B64:K64,M64,O64:Q64,T64:V64,Y64,AE64)=0,"",IF(OR(COUNTA(B64:K64,M64,O64:Q64,T64:V64,Y64,AE64)=0,LEN(B64&amp;"")=0,LEN(C64&amp;"")=0,LEN(D64&amp;"")=0,LEN(E64&amp;"")=0,LEN(F64&amp;"")=0,LEN(G64&amp;"")=0,LEN(H64&amp;"")=0,LEN(I64&amp;"")=0,LEN(J64&amp;"")=0,LEN(K64&amp;"")=0,LEN(O64&amp;"")=0,LEN(P64&amp;"")=0,LEN(Q64&amp;"")=0,LEN(V64&amp;"")=0,AND(B64="Alojamiento y manutención",OR(LEN(T64&amp;"")=0,LEN(U64&amp;"")=0))),"REVISAR: faltan datos","Completo"))</f>
        <v/>
      </c>
      <c r="AA64" s="55" t="str">
        <f aca="false">IF(COUNTA(B64:K64,M64,O64:Q64,T64:V64,Y64,AE64)=0,"",IF(OR(LEN(Datos!$B$20&amp;"")=0,LEN(F64&amp;"")=0),"REVISAR: falta período/fecha",IF(OR(F64&lt;Datos!$B$22,F64&gt;Datos!$B$21),"REVISAR: emisión fuera de período",IF(COUNTIFS(Pagos!$B$6:$B$405,A64,Pagos!$C$6:$C$405,"&gt;"&amp;Datos!$B$23)&gt;0,"REVISAR: pago fuera de plazo",IF(COUNTIFS(Pagos!$B$6:$B$405,A64,Pagos!$C$6:$C$405,"&gt;"&amp;Datos!$B$21)&gt;0,"REVISAR: arts. 14.3 / 15.4","Sin alerta de fechas")))))</f>
        <v/>
      </c>
      <c r="AB64" s="55" t="str">
        <f aca="false">IF(COUNTA(B64:K64,M64,O64:Q64,T64:V64,Y64,AE64)=0,"",IF(Z64&lt;&gt;"Completo","REVISAR: completar datos",IF(OR(H64&lt;0,I64&lt;0,K64&lt;=0,K64&gt;1,M64&lt;0,M64&gt;L64,O64&lt;0,P64&lt;0,Q64&lt;0,Q64&gt;H64+I64,N64&lt;0,O64&gt;N64,O64+P64&gt;L64+0.01,AND(J64&lt;&gt;"Sí",J64&lt;&gt;"No"),AND(LEN(AE64&amp;"")&lt;&gt;0,OR(AE64&lt;=0,AE64&gt;1,J64&lt;&gt;"Sí"))),"REVISAR: importes incoherentes",IF(ABS(R64-H64-I64)&gt;0.01,"REVISAR: pago incompleto/excesivo",IF(AND(B64="Alojamiento y manutención",OR(T64&lt;=0,U64&lt;=0,MOD(T64,1)&lt;&gt;0,MOD(U64,1)&lt;&gt;0)),"REVISAR: personas/días",IF(AND(Datos!$B$25="No recuperable",J64="Sí",I64&gt;0),"REVISAR: régimen IVA",IF(AND(Datos!$B$25="Totalmente recuperable",I64&gt;0,OR(J64&lt;&gt;"Sí",AND(LEN(AE64&amp;"")&lt;&gt;0,AE64&lt;&gt;1))),"REVISAR: régimen IVA",IF(AND(Datos!$B$25="Parcialmente recuperable",J64="Sí",I64&gt;0,LEN(AE64&amp;"")=0),"REVISAR: indicar % IVA", "Sin alerta de importes"))))))))</f>
        <v/>
      </c>
      <c r="AC64" s="55" t="str">
        <f aca="false">IF(COUNTA(B64:K64,M64,O64:Q64,T64:V64,Y64,AE64)=0,"",IF(OR(COUNTIFS($A$6:$A$205,A64)&gt;1,AND(LEN(D64&amp;"")&gt;0,LEN(E64&amp;"")&gt;0,COUNTIFS($D$6:$D$205,D64,$E$6:$E$205,E64)&gt;1)),"REVISAR: posible duplicado","Sin duplicado"))</f>
        <v/>
      </c>
      <c r="AD64" s="54" t="str">
        <f aca="false">IF(COUNTA(B64:K64,M64,O64:Q64,T64:V64,Y64,AE64)=0,"",IF(LEN(Datos!$B$17&amp;"")=0,"REVISAR: falta concesión",IF(AND(Q64&gt;0,COUNTIFS(Pagos!$B$6:$B$405,A64,Pagos!$E$6:$E$405,"Ingreso retenciones")=0),"REVISAR: acreditación IRPF",IF(LEN(Datos!$B$24&amp;"")=0,"REVISAR: seleccionar modalidad",IF(Datos!$B$24="Normal","Adjuntar factura y pagos","Conservar factura y pagos")))))</f>
        <v/>
      </c>
      <c r="AE64" s="56"/>
    </row>
    <row r="65" customFormat="false" ht="19.5" hidden="false" customHeight="true" outlineLevel="0" collapsed="false">
      <c r="A65" s="43" t="s">
        <v>170</v>
      </c>
      <c r="B65" s="44"/>
      <c r="C65" s="44"/>
      <c r="D65" s="45"/>
      <c r="E65" s="45"/>
      <c r="F65" s="46"/>
      <c r="G65" s="44"/>
      <c r="H65" s="47"/>
      <c r="I65" s="47"/>
      <c r="J65" s="44"/>
      <c r="K65" s="48"/>
      <c r="L65" s="49" t="str">
        <f aca="false">IF(OR(COUNTA(B65:K65,M65,O65:Q65,T65:V65,Y65,AE65)=0,LEN(H65&amp;"")=0,LEN(I65&amp;"")=0,LEN(J65&amp;"")=0,LEN(K65&amp;"")=0),"",ROUND((H65+I65-IF(J65="Sí",I65*IF(LEN(AE65&amp;"")=0,1,AE65),0))*K65,2))</f>
        <v/>
      </c>
      <c r="M65" s="47"/>
      <c r="N65" s="50" t="str">
        <f aca="false">IF(OR(COUNTA(B65:K65,M65,O65:Q65,T65:V65,Y65,AE65)=0,LEN(L65&amp;"")=0),"",IF(B65="Otros costes no subvencionables",0,IF(B65="Alojamiento y manutención",IF(LEN(W65&amp;"")=0,"",ROUND(MAX(0,MIN(L65-M65,W65*80)),2)),ROUND(L65-M65,2))))</f>
        <v/>
      </c>
      <c r="O65" s="47"/>
      <c r="P65" s="47"/>
      <c r="Q65" s="47"/>
      <c r="R65" s="49" t="str">
        <f aca="false">IF(COUNTA(B65:K65,M65,O65:Q65,T65:V65,Y65,AE65)=0,"",SUMIFS(Pagos!$D$6:$D$405,Pagos!$B$6:$B$405,A65))</f>
        <v/>
      </c>
      <c r="S65" s="51" t="str">
        <f aca="false">IF(OR(COUNTA(B65:K65,M65,O65:Q65,T65:V65,Y65,AE65)=0,COUNTIFS(Pagos!$B$6:$B$405,A65,Pagos!$C$6:$C$405,"&gt;0")=0),"",_xlfn.MAXIFS(Pagos!$C$6:$C$405,Pagos!$B$6:$B$405,A65))</f>
        <v/>
      </c>
      <c r="T65" s="52"/>
      <c r="U65" s="52"/>
      <c r="V65" s="44"/>
      <c r="W65" s="53" t="str">
        <f aca="false">IF(OR(COUNTA(B65:K65,M65,O65:Q65,T65:V65,Y65,AE65)=0,B65&lt;&gt;"Alojamiento y manutención",LEN(T65&amp;"")=0,LEN(U65&amp;"")=0),"",T65*U65)</f>
        <v/>
      </c>
      <c r="X65" s="49" t="str">
        <f aca="false">IF(OR(COUNTA(B65:K65,M65,O65:Q65,T65:V65,Y65,AE65)=0,B65&lt;&gt;"Asesoría y gestión",LEN(N65&amp;"")=0),"",IF(H65+I65-IF(J65="Sí",I65*IF(LEN(AE65&amp;"")=0,1,AE65),0)=0,0,ROUND(N65*H65/(H65+I65-IF(J65="Sí",I65*IF(LEN(AE65&amp;"")=0,1,AE65),0)),2)))</f>
        <v/>
      </c>
      <c r="Y65" s="44"/>
      <c r="Z65" s="54" t="str">
        <f aca="false">IF(COUNTA(B65:K65,M65,O65:Q65,T65:V65,Y65,AE65)=0,"",IF(OR(COUNTA(B65:K65,M65,O65:Q65,T65:V65,Y65,AE65)=0,LEN(B65&amp;"")=0,LEN(C65&amp;"")=0,LEN(D65&amp;"")=0,LEN(E65&amp;"")=0,LEN(F65&amp;"")=0,LEN(G65&amp;"")=0,LEN(H65&amp;"")=0,LEN(I65&amp;"")=0,LEN(J65&amp;"")=0,LEN(K65&amp;"")=0,LEN(O65&amp;"")=0,LEN(P65&amp;"")=0,LEN(Q65&amp;"")=0,LEN(V65&amp;"")=0,AND(B65="Alojamiento y manutención",OR(LEN(T65&amp;"")=0,LEN(U65&amp;"")=0))),"REVISAR: faltan datos","Completo"))</f>
        <v/>
      </c>
      <c r="AA65" s="55" t="str">
        <f aca="false">IF(COUNTA(B65:K65,M65,O65:Q65,T65:V65,Y65,AE65)=0,"",IF(OR(LEN(Datos!$B$20&amp;"")=0,LEN(F65&amp;"")=0),"REVISAR: falta período/fecha",IF(OR(F65&lt;Datos!$B$22,F65&gt;Datos!$B$21),"REVISAR: emisión fuera de período",IF(COUNTIFS(Pagos!$B$6:$B$405,A65,Pagos!$C$6:$C$405,"&gt;"&amp;Datos!$B$23)&gt;0,"REVISAR: pago fuera de plazo",IF(COUNTIFS(Pagos!$B$6:$B$405,A65,Pagos!$C$6:$C$405,"&gt;"&amp;Datos!$B$21)&gt;0,"REVISAR: arts. 14.3 / 15.4","Sin alerta de fechas")))))</f>
        <v/>
      </c>
      <c r="AB65" s="55" t="str">
        <f aca="false">IF(COUNTA(B65:K65,M65,O65:Q65,T65:V65,Y65,AE65)=0,"",IF(Z65&lt;&gt;"Completo","REVISAR: completar datos",IF(OR(H65&lt;0,I65&lt;0,K65&lt;=0,K65&gt;1,M65&lt;0,M65&gt;L65,O65&lt;0,P65&lt;0,Q65&lt;0,Q65&gt;H65+I65,N65&lt;0,O65&gt;N65,O65+P65&gt;L65+0.01,AND(J65&lt;&gt;"Sí",J65&lt;&gt;"No"),AND(LEN(AE65&amp;"")&lt;&gt;0,OR(AE65&lt;=0,AE65&gt;1,J65&lt;&gt;"Sí"))),"REVISAR: importes incoherentes",IF(ABS(R65-H65-I65)&gt;0.01,"REVISAR: pago incompleto/excesivo",IF(AND(B65="Alojamiento y manutención",OR(T65&lt;=0,U65&lt;=0,MOD(T65,1)&lt;&gt;0,MOD(U65,1)&lt;&gt;0)),"REVISAR: personas/días",IF(AND(Datos!$B$25="No recuperable",J65="Sí",I65&gt;0),"REVISAR: régimen IVA",IF(AND(Datos!$B$25="Totalmente recuperable",I65&gt;0,OR(J65&lt;&gt;"Sí",AND(LEN(AE65&amp;"")&lt;&gt;0,AE65&lt;&gt;1))),"REVISAR: régimen IVA",IF(AND(Datos!$B$25="Parcialmente recuperable",J65="Sí",I65&gt;0,LEN(AE65&amp;"")=0),"REVISAR: indicar % IVA", "Sin alerta de importes"))))))))</f>
        <v/>
      </c>
      <c r="AC65" s="55" t="str">
        <f aca="false">IF(COUNTA(B65:K65,M65,O65:Q65,T65:V65,Y65,AE65)=0,"",IF(OR(COUNTIFS($A$6:$A$205,A65)&gt;1,AND(LEN(D65&amp;"")&gt;0,LEN(E65&amp;"")&gt;0,COUNTIFS($D$6:$D$205,D65,$E$6:$E$205,E65)&gt;1)),"REVISAR: posible duplicado","Sin duplicado"))</f>
        <v/>
      </c>
      <c r="AD65" s="54" t="str">
        <f aca="false">IF(COUNTA(B65:K65,M65,O65:Q65,T65:V65,Y65,AE65)=0,"",IF(LEN(Datos!$B$17&amp;"")=0,"REVISAR: falta concesión",IF(AND(Q65&gt;0,COUNTIFS(Pagos!$B$6:$B$405,A65,Pagos!$E$6:$E$405,"Ingreso retenciones")=0),"REVISAR: acreditación IRPF",IF(LEN(Datos!$B$24&amp;"")=0,"REVISAR: seleccionar modalidad",IF(Datos!$B$24="Normal","Adjuntar factura y pagos","Conservar factura y pagos")))))</f>
        <v/>
      </c>
      <c r="AE65" s="56"/>
    </row>
    <row r="66" customFormat="false" ht="19.5" hidden="false" customHeight="true" outlineLevel="0" collapsed="false">
      <c r="A66" s="43" t="s">
        <v>171</v>
      </c>
      <c r="B66" s="44"/>
      <c r="C66" s="44"/>
      <c r="D66" s="45"/>
      <c r="E66" s="45"/>
      <c r="F66" s="46"/>
      <c r="G66" s="44"/>
      <c r="H66" s="47"/>
      <c r="I66" s="47"/>
      <c r="J66" s="44"/>
      <c r="K66" s="48"/>
      <c r="L66" s="49" t="str">
        <f aca="false">IF(OR(COUNTA(B66:K66,M66,O66:Q66,T66:V66,Y66,AE66)=0,LEN(H66&amp;"")=0,LEN(I66&amp;"")=0,LEN(J66&amp;"")=0,LEN(K66&amp;"")=0),"",ROUND((H66+I66-IF(J66="Sí",I66*IF(LEN(AE66&amp;"")=0,1,AE66),0))*K66,2))</f>
        <v/>
      </c>
      <c r="M66" s="47"/>
      <c r="N66" s="50" t="str">
        <f aca="false">IF(OR(COUNTA(B66:K66,M66,O66:Q66,T66:V66,Y66,AE66)=0,LEN(L66&amp;"")=0),"",IF(B66="Otros costes no subvencionables",0,IF(B66="Alojamiento y manutención",IF(LEN(W66&amp;"")=0,"",ROUND(MAX(0,MIN(L66-M66,W66*80)),2)),ROUND(L66-M66,2))))</f>
        <v/>
      </c>
      <c r="O66" s="47"/>
      <c r="P66" s="47"/>
      <c r="Q66" s="47"/>
      <c r="R66" s="49" t="str">
        <f aca="false">IF(COUNTA(B66:K66,M66,O66:Q66,T66:V66,Y66,AE66)=0,"",SUMIFS(Pagos!$D$6:$D$405,Pagos!$B$6:$B$405,A66))</f>
        <v/>
      </c>
      <c r="S66" s="51" t="str">
        <f aca="false">IF(OR(COUNTA(B66:K66,M66,O66:Q66,T66:V66,Y66,AE66)=0,COUNTIFS(Pagos!$B$6:$B$405,A66,Pagos!$C$6:$C$405,"&gt;0")=0),"",_xlfn.MAXIFS(Pagos!$C$6:$C$405,Pagos!$B$6:$B$405,A66))</f>
        <v/>
      </c>
      <c r="T66" s="52"/>
      <c r="U66" s="52"/>
      <c r="V66" s="44"/>
      <c r="W66" s="53" t="str">
        <f aca="false">IF(OR(COUNTA(B66:K66,M66,O66:Q66,T66:V66,Y66,AE66)=0,B66&lt;&gt;"Alojamiento y manutención",LEN(T66&amp;"")=0,LEN(U66&amp;"")=0),"",T66*U66)</f>
        <v/>
      </c>
      <c r="X66" s="49" t="str">
        <f aca="false">IF(OR(COUNTA(B66:K66,M66,O66:Q66,T66:V66,Y66,AE66)=0,B66&lt;&gt;"Asesoría y gestión",LEN(N66&amp;"")=0),"",IF(H66+I66-IF(J66="Sí",I66*IF(LEN(AE66&amp;"")=0,1,AE66),0)=0,0,ROUND(N66*H66/(H66+I66-IF(J66="Sí",I66*IF(LEN(AE66&amp;"")=0,1,AE66),0)),2)))</f>
        <v/>
      </c>
      <c r="Y66" s="44"/>
      <c r="Z66" s="54" t="str">
        <f aca="false">IF(COUNTA(B66:K66,M66,O66:Q66,T66:V66,Y66,AE66)=0,"",IF(OR(COUNTA(B66:K66,M66,O66:Q66,T66:V66,Y66,AE66)=0,LEN(B66&amp;"")=0,LEN(C66&amp;"")=0,LEN(D66&amp;"")=0,LEN(E66&amp;"")=0,LEN(F66&amp;"")=0,LEN(G66&amp;"")=0,LEN(H66&amp;"")=0,LEN(I66&amp;"")=0,LEN(J66&amp;"")=0,LEN(K66&amp;"")=0,LEN(O66&amp;"")=0,LEN(P66&amp;"")=0,LEN(Q66&amp;"")=0,LEN(V66&amp;"")=0,AND(B66="Alojamiento y manutención",OR(LEN(T66&amp;"")=0,LEN(U66&amp;"")=0))),"REVISAR: faltan datos","Completo"))</f>
        <v/>
      </c>
      <c r="AA66" s="55" t="str">
        <f aca="false">IF(COUNTA(B66:K66,M66,O66:Q66,T66:V66,Y66,AE66)=0,"",IF(OR(LEN(Datos!$B$20&amp;"")=0,LEN(F66&amp;"")=0),"REVISAR: falta período/fecha",IF(OR(F66&lt;Datos!$B$22,F66&gt;Datos!$B$21),"REVISAR: emisión fuera de período",IF(COUNTIFS(Pagos!$B$6:$B$405,A66,Pagos!$C$6:$C$405,"&gt;"&amp;Datos!$B$23)&gt;0,"REVISAR: pago fuera de plazo",IF(COUNTIFS(Pagos!$B$6:$B$405,A66,Pagos!$C$6:$C$405,"&gt;"&amp;Datos!$B$21)&gt;0,"REVISAR: arts. 14.3 / 15.4","Sin alerta de fechas")))))</f>
        <v/>
      </c>
      <c r="AB66" s="55" t="str">
        <f aca="false">IF(COUNTA(B66:K66,M66,O66:Q66,T66:V66,Y66,AE66)=0,"",IF(Z66&lt;&gt;"Completo","REVISAR: completar datos",IF(OR(H66&lt;0,I66&lt;0,K66&lt;=0,K66&gt;1,M66&lt;0,M66&gt;L66,O66&lt;0,P66&lt;0,Q66&lt;0,Q66&gt;H66+I66,N66&lt;0,O66&gt;N66,O66+P66&gt;L66+0.01,AND(J66&lt;&gt;"Sí",J66&lt;&gt;"No"),AND(LEN(AE66&amp;"")&lt;&gt;0,OR(AE66&lt;=0,AE66&gt;1,J66&lt;&gt;"Sí"))),"REVISAR: importes incoherentes",IF(ABS(R66-H66-I66)&gt;0.01,"REVISAR: pago incompleto/excesivo",IF(AND(B66="Alojamiento y manutención",OR(T66&lt;=0,U66&lt;=0,MOD(T66,1)&lt;&gt;0,MOD(U66,1)&lt;&gt;0)),"REVISAR: personas/días",IF(AND(Datos!$B$25="No recuperable",J66="Sí",I66&gt;0),"REVISAR: régimen IVA",IF(AND(Datos!$B$25="Totalmente recuperable",I66&gt;0,OR(J66&lt;&gt;"Sí",AND(LEN(AE66&amp;"")&lt;&gt;0,AE66&lt;&gt;1))),"REVISAR: régimen IVA",IF(AND(Datos!$B$25="Parcialmente recuperable",J66="Sí",I66&gt;0,LEN(AE66&amp;"")=0),"REVISAR: indicar % IVA", "Sin alerta de importes"))))))))</f>
        <v/>
      </c>
      <c r="AC66" s="55" t="str">
        <f aca="false">IF(COUNTA(B66:K66,M66,O66:Q66,T66:V66,Y66,AE66)=0,"",IF(OR(COUNTIFS($A$6:$A$205,A66)&gt;1,AND(LEN(D66&amp;"")&gt;0,LEN(E66&amp;"")&gt;0,COUNTIFS($D$6:$D$205,D66,$E$6:$E$205,E66)&gt;1)),"REVISAR: posible duplicado","Sin duplicado"))</f>
        <v/>
      </c>
      <c r="AD66" s="54" t="str">
        <f aca="false">IF(COUNTA(B66:K66,M66,O66:Q66,T66:V66,Y66,AE66)=0,"",IF(LEN(Datos!$B$17&amp;"")=0,"REVISAR: falta concesión",IF(AND(Q66&gt;0,COUNTIFS(Pagos!$B$6:$B$405,A66,Pagos!$E$6:$E$405,"Ingreso retenciones")=0),"REVISAR: acreditación IRPF",IF(LEN(Datos!$B$24&amp;"")=0,"REVISAR: seleccionar modalidad",IF(Datos!$B$24="Normal","Adjuntar factura y pagos","Conservar factura y pagos")))))</f>
        <v/>
      </c>
      <c r="AE66" s="56"/>
    </row>
    <row r="67" customFormat="false" ht="19.5" hidden="false" customHeight="true" outlineLevel="0" collapsed="false">
      <c r="A67" s="43" t="s">
        <v>172</v>
      </c>
      <c r="B67" s="44"/>
      <c r="C67" s="44"/>
      <c r="D67" s="45"/>
      <c r="E67" s="45"/>
      <c r="F67" s="46"/>
      <c r="G67" s="44"/>
      <c r="H67" s="47"/>
      <c r="I67" s="47"/>
      <c r="J67" s="44"/>
      <c r="K67" s="48"/>
      <c r="L67" s="49" t="str">
        <f aca="false">IF(OR(COUNTA(B67:K67,M67,O67:Q67,T67:V67,Y67,AE67)=0,LEN(H67&amp;"")=0,LEN(I67&amp;"")=0,LEN(J67&amp;"")=0,LEN(K67&amp;"")=0),"",ROUND((H67+I67-IF(J67="Sí",I67*IF(LEN(AE67&amp;"")=0,1,AE67),0))*K67,2))</f>
        <v/>
      </c>
      <c r="M67" s="47"/>
      <c r="N67" s="50" t="str">
        <f aca="false">IF(OR(COUNTA(B67:K67,M67,O67:Q67,T67:V67,Y67,AE67)=0,LEN(L67&amp;"")=0),"",IF(B67="Otros costes no subvencionables",0,IF(B67="Alojamiento y manutención",IF(LEN(W67&amp;"")=0,"",ROUND(MAX(0,MIN(L67-M67,W67*80)),2)),ROUND(L67-M67,2))))</f>
        <v/>
      </c>
      <c r="O67" s="47"/>
      <c r="P67" s="47"/>
      <c r="Q67" s="47"/>
      <c r="R67" s="49" t="str">
        <f aca="false">IF(COUNTA(B67:K67,M67,O67:Q67,T67:V67,Y67,AE67)=0,"",SUMIFS(Pagos!$D$6:$D$405,Pagos!$B$6:$B$405,A67))</f>
        <v/>
      </c>
      <c r="S67" s="51" t="str">
        <f aca="false">IF(OR(COUNTA(B67:K67,M67,O67:Q67,T67:V67,Y67,AE67)=0,COUNTIFS(Pagos!$B$6:$B$405,A67,Pagos!$C$6:$C$405,"&gt;0")=0),"",_xlfn.MAXIFS(Pagos!$C$6:$C$405,Pagos!$B$6:$B$405,A67))</f>
        <v/>
      </c>
      <c r="T67" s="52"/>
      <c r="U67" s="52"/>
      <c r="V67" s="44"/>
      <c r="W67" s="53" t="str">
        <f aca="false">IF(OR(COUNTA(B67:K67,M67,O67:Q67,T67:V67,Y67,AE67)=0,B67&lt;&gt;"Alojamiento y manutención",LEN(T67&amp;"")=0,LEN(U67&amp;"")=0),"",T67*U67)</f>
        <v/>
      </c>
      <c r="X67" s="49" t="str">
        <f aca="false">IF(OR(COUNTA(B67:K67,M67,O67:Q67,T67:V67,Y67,AE67)=0,B67&lt;&gt;"Asesoría y gestión",LEN(N67&amp;"")=0),"",IF(H67+I67-IF(J67="Sí",I67*IF(LEN(AE67&amp;"")=0,1,AE67),0)=0,0,ROUND(N67*H67/(H67+I67-IF(J67="Sí",I67*IF(LEN(AE67&amp;"")=0,1,AE67),0)),2)))</f>
        <v/>
      </c>
      <c r="Y67" s="44"/>
      <c r="Z67" s="54" t="str">
        <f aca="false">IF(COUNTA(B67:K67,M67,O67:Q67,T67:V67,Y67,AE67)=0,"",IF(OR(COUNTA(B67:K67,M67,O67:Q67,T67:V67,Y67,AE67)=0,LEN(B67&amp;"")=0,LEN(C67&amp;"")=0,LEN(D67&amp;"")=0,LEN(E67&amp;"")=0,LEN(F67&amp;"")=0,LEN(G67&amp;"")=0,LEN(H67&amp;"")=0,LEN(I67&amp;"")=0,LEN(J67&amp;"")=0,LEN(K67&amp;"")=0,LEN(O67&amp;"")=0,LEN(P67&amp;"")=0,LEN(Q67&amp;"")=0,LEN(V67&amp;"")=0,AND(B67="Alojamiento y manutención",OR(LEN(T67&amp;"")=0,LEN(U67&amp;"")=0))),"REVISAR: faltan datos","Completo"))</f>
        <v/>
      </c>
      <c r="AA67" s="55" t="str">
        <f aca="false">IF(COUNTA(B67:K67,M67,O67:Q67,T67:V67,Y67,AE67)=0,"",IF(OR(LEN(Datos!$B$20&amp;"")=0,LEN(F67&amp;"")=0),"REVISAR: falta período/fecha",IF(OR(F67&lt;Datos!$B$22,F67&gt;Datos!$B$21),"REVISAR: emisión fuera de período",IF(COUNTIFS(Pagos!$B$6:$B$405,A67,Pagos!$C$6:$C$405,"&gt;"&amp;Datos!$B$23)&gt;0,"REVISAR: pago fuera de plazo",IF(COUNTIFS(Pagos!$B$6:$B$405,A67,Pagos!$C$6:$C$405,"&gt;"&amp;Datos!$B$21)&gt;0,"REVISAR: arts. 14.3 / 15.4","Sin alerta de fechas")))))</f>
        <v/>
      </c>
      <c r="AB67" s="55" t="str">
        <f aca="false">IF(COUNTA(B67:K67,M67,O67:Q67,T67:V67,Y67,AE67)=0,"",IF(Z67&lt;&gt;"Completo","REVISAR: completar datos",IF(OR(H67&lt;0,I67&lt;0,K67&lt;=0,K67&gt;1,M67&lt;0,M67&gt;L67,O67&lt;0,P67&lt;0,Q67&lt;0,Q67&gt;H67+I67,N67&lt;0,O67&gt;N67,O67+P67&gt;L67+0.01,AND(J67&lt;&gt;"Sí",J67&lt;&gt;"No"),AND(LEN(AE67&amp;"")&lt;&gt;0,OR(AE67&lt;=0,AE67&gt;1,J67&lt;&gt;"Sí"))),"REVISAR: importes incoherentes",IF(ABS(R67-H67-I67)&gt;0.01,"REVISAR: pago incompleto/excesivo",IF(AND(B67="Alojamiento y manutención",OR(T67&lt;=0,U67&lt;=0,MOD(T67,1)&lt;&gt;0,MOD(U67,1)&lt;&gt;0)),"REVISAR: personas/días",IF(AND(Datos!$B$25="No recuperable",J67="Sí",I67&gt;0),"REVISAR: régimen IVA",IF(AND(Datos!$B$25="Totalmente recuperable",I67&gt;0,OR(J67&lt;&gt;"Sí",AND(LEN(AE67&amp;"")&lt;&gt;0,AE67&lt;&gt;1))),"REVISAR: régimen IVA",IF(AND(Datos!$B$25="Parcialmente recuperable",J67="Sí",I67&gt;0,LEN(AE67&amp;"")=0),"REVISAR: indicar % IVA", "Sin alerta de importes"))))))))</f>
        <v/>
      </c>
      <c r="AC67" s="55" t="str">
        <f aca="false">IF(COUNTA(B67:K67,M67,O67:Q67,T67:V67,Y67,AE67)=0,"",IF(OR(COUNTIFS($A$6:$A$205,A67)&gt;1,AND(LEN(D67&amp;"")&gt;0,LEN(E67&amp;"")&gt;0,COUNTIFS($D$6:$D$205,D67,$E$6:$E$205,E67)&gt;1)),"REVISAR: posible duplicado","Sin duplicado"))</f>
        <v/>
      </c>
      <c r="AD67" s="54" t="str">
        <f aca="false">IF(COUNTA(B67:K67,M67,O67:Q67,T67:V67,Y67,AE67)=0,"",IF(LEN(Datos!$B$17&amp;"")=0,"REVISAR: falta concesión",IF(AND(Q67&gt;0,COUNTIFS(Pagos!$B$6:$B$405,A67,Pagos!$E$6:$E$405,"Ingreso retenciones")=0),"REVISAR: acreditación IRPF",IF(LEN(Datos!$B$24&amp;"")=0,"REVISAR: seleccionar modalidad",IF(Datos!$B$24="Normal","Adjuntar factura y pagos","Conservar factura y pagos")))))</f>
        <v/>
      </c>
      <c r="AE67" s="56"/>
    </row>
    <row r="68" customFormat="false" ht="19.5" hidden="false" customHeight="true" outlineLevel="0" collapsed="false">
      <c r="A68" s="43" t="s">
        <v>173</v>
      </c>
      <c r="B68" s="44"/>
      <c r="C68" s="44"/>
      <c r="D68" s="45"/>
      <c r="E68" s="45"/>
      <c r="F68" s="46"/>
      <c r="G68" s="44"/>
      <c r="H68" s="47"/>
      <c r="I68" s="47"/>
      <c r="J68" s="44"/>
      <c r="K68" s="48"/>
      <c r="L68" s="49" t="str">
        <f aca="false">IF(OR(COUNTA(B68:K68,M68,O68:Q68,T68:V68,Y68,AE68)=0,LEN(H68&amp;"")=0,LEN(I68&amp;"")=0,LEN(J68&amp;"")=0,LEN(K68&amp;"")=0),"",ROUND((H68+I68-IF(J68="Sí",I68*IF(LEN(AE68&amp;"")=0,1,AE68),0))*K68,2))</f>
        <v/>
      </c>
      <c r="M68" s="47"/>
      <c r="N68" s="50" t="str">
        <f aca="false">IF(OR(COUNTA(B68:K68,M68,O68:Q68,T68:V68,Y68,AE68)=0,LEN(L68&amp;"")=0),"",IF(B68="Otros costes no subvencionables",0,IF(B68="Alojamiento y manutención",IF(LEN(W68&amp;"")=0,"",ROUND(MAX(0,MIN(L68-M68,W68*80)),2)),ROUND(L68-M68,2))))</f>
        <v/>
      </c>
      <c r="O68" s="47"/>
      <c r="P68" s="47"/>
      <c r="Q68" s="47"/>
      <c r="R68" s="49" t="str">
        <f aca="false">IF(COUNTA(B68:K68,M68,O68:Q68,T68:V68,Y68,AE68)=0,"",SUMIFS(Pagos!$D$6:$D$405,Pagos!$B$6:$B$405,A68))</f>
        <v/>
      </c>
      <c r="S68" s="51" t="str">
        <f aca="false">IF(OR(COUNTA(B68:K68,M68,O68:Q68,T68:V68,Y68,AE68)=0,COUNTIFS(Pagos!$B$6:$B$405,A68,Pagos!$C$6:$C$405,"&gt;0")=0),"",_xlfn.MAXIFS(Pagos!$C$6:$C$405,Pagos!$B$6:$B$405,A68))</f>
        <v/>
      </c>
      <c r="T68" s="52"/>
      <c r="U68" s="52"/>
      <c r="V68" s="44"/>
      <c r="W68" s="53" t="str">
        <f aca="false">IF(OR(COUNTA(B68:K68,M68,O68:Q68,T68:V68,Y68,AE68)=0,B68&lt;&gt;"Alojamiento y manutención",LEN(T68&amp;"")=0,LEN(U68&amp;"")=0),"",T68*U68)</f>
        <v/>
      </c>
      <c r="X68" s="49" t="str">
        <f aca="false">IF(OR(COUNTA(B68:K68,M68,O68:Q68,T68:V68,Y68,AE68)=0,B68&lt;&gt;"Asesoría y gestión",LEN(N68&amp;"")=0),"",IF(H68+I68-IF(J68="Sí",I68*IF(LEN(AE68&amp;"")=0,1,AE68),0)=0,0,ROUND(N68*H68/(H68+I68-IF(J68="Sí",I68*IF(LEN(AE68&amp;"")=0,1,AE68),0)),2)))</f>
        <v/>
      </c>
      <c r="Y68" s="44"/>
      <c r="Z68" s="54" t="str">
        <f aca="false">IF(COUNTA(B68:K68,M68,O68:Q68,T68:V68,Y68,AE68)=0,"",IF(OR(COUNTA(B68:K68,M68,O68:Q68,T68:V68,Y68,AE68)=0,LEN(B68&amp;"")=0,LEN(C68&amp;"")=0,LEN(D68&amp;"")=0,LEN(E68&amp;"")=0,LEN(F68&amp;"")=0,LEN(G68&amp;"")=0,LEN(H68&amp;"")=0,LEN(I68&amp;"")=0,LEN(J68&amp;"")=0,LEN(K68&amp;"")=0,LEN(O68&amp;"")=0,LEN(P68&amp;"")=0,LEN(Q68&amp;"")=0,LEN(V68&amp;"")=0,AND(B68="Alojamiento y manutención",OR(LEN(T68&amp;"")=0,LEN(U68&amp;"")=0))),"REVISAR: faltan datos","Completo"))</f>
        <v/>
      </c>
      <c r="AA68" s="55" t="str">
        <f aca="false">IF(COUNTA(B68:K68,M68,O68:Q68,T68:V68,Y68,AE68)=0,"",IF(OR(LEN(Datos!$B$20&amp;"")=0,LEN(F68&amp;"")=0),"REVISAR: falta período/fecha",IF(OR(F68&lt;Datos!$B$22,F68&gt;Datos!$B$21),"REVISAR: emisión fuera de período",IF(COUNTIFS(Pagos!$B$6:$B$405,A68,Pagos!$C$6:$C$405,"&gt;"&amp;Datos!$B$23)&gt;0,"REVISAR: pago fuera de plazo",IF(COUNTIFS(Pagos!$B$6:$B$405,A68,Pagos!$C$6:$C$405,"&gt;"&amp;Datos!$B$21)&gt;0,"REVISAR: arts. 14.3 / 15.4","Sin alerta de fechas")))))</f>
        <v/>
      </c>
      <c r="AB68" s="55" t="str">
        <f aca="false">IF(COUNTA(B68:K68,M68,O68:Q68,T68:V68,Y68,AE68)=0,"",IF(Z68&lt;&gt;"Completo","REVISAR: completar datos",IF(OR(H68&lt;0,I68&lt;0,K68&lt;=0,K68&gt;1,M68&lt;0,M68&gt;L68,O68&lt;0,P68&lt;0,Q68&lt;0,Q68&gt;H68+I68,N68&lt;0,O68&gt;N68,O68+P68&gt;L68+0.01,AND(J68&lt;&gt;"Sí",J68&lt;&gt;"No"),AND(LEN(AE68&amp;"")&lt;&gt;0,OR(AE68&lt;=0,AE68&gt;1,J68&lt;&gt;"Sí"))),"REVISAR: importes incoherentes",IF(ABS(R68-H68-I68)&gt;0.01,"REVISAR: pago incompleto/excesivo",IF(AND(B68="Alojamiento y manutención",OR(T68&lt;=0,U68&lt;=0,MOD(T68,1)&lt;&gt;0,MOD(U68,1)&lt;&gt;0)),"REVISAR: personas/días",IF(AND(Datos!$B$25="No recuperable",J68="Sí",I68&gt;0),"REVISAR: régimen IVA",IF(AND(Datos!$B$25="Totalmente recuperable",I68&gt;0,OR(J68&lt;&gt;"Sí",AND(LEN(AE68&amp;"")&lt;&gt;0,AE68&lt;&gt;1))),"REVISAR: régimen IVA",IF(AND(Datos!$B$25="Parcialmente recuperable",J68="Sí",I68&gt;0,LEN(AE68&amp;"")=0),"REVISAR: indicar % IVA", "Sin alerta de importes"))))))))</f>
        <v/>
      </c>
      <c r="AC68" s="55" t="str">
        <f aca="false">IF(COUNTA(B68:K68,M68,O68:Q68,T68:V68,Y68,AE68)=0,"",IF(OR(COUNTIFS($A$6:$A$205,A68)&gt;1,AND(LEN(D68&amp;"")&gt;0,LEN(E68&amp;"")&gt;0,COUNTIFS($D$6:$D$205,D68,$E$6:$E$205,E68)&gt;1)),"REVISAR: posible duplicado","Sin duplicado"))</f>
        <v/>
      </c>
      <c r="AD68" s="54" t="str">
        <f aca="false">IF(COUNTA(B68:K68,M68,O68:Q68,T68:V68,Y68,AE68)=0,"",IF(LEN(Datos!$B$17&amp;"")=0,"REVISAR: falta concesión",IF(AND(Q68&gt;0,COUNTIFS(Pagos!$B$6:$B$405,A68,Pagos!$E$6:$E$405,"Ingreso retenciones")=0),"REVISAR: acreditación IRPF",IF(LEN(Datos!$B$24&amp;"")=0,"REVISAR: seleccionar modalidad",IF(Datos!$B$24="Normal","Adjuntar factura y pagos","Conservar factura y pagos")))))</f>
        <v/>
      </c>
      <c r="AE68" s="56"/>
    </row>
    <row r="69" customFormat="false" ht="19.5" hidden="false" customHeight="true" outlineLevel="0" collapsed="false">
      <c r="A69" s="43" t="s">
        <v>174</v>
      </c>
      <c r="B69" s="44"/>
      <c r="C69" s="44"/>
      <c r="D69" s="45"/>
      <c r="E69" s="45"/>
      <c r="F69" s="46"/>
      <c r="G69" s="44"/>
      <c r="H69" s="47"/>
      <c r="I69" s="47"/>
      <c r="J69" s="44"/>
      <c r="K69" s="48"/>
      <c r="L69" s="49" t="str">
        <f aca="false">IF(OR(COUNTA(B69:K69,M69,O69:Q69,T69:V69,Y69,AE69)=0,LEN(H69&amp;"")=0,LEN(I69&amp;"")=0,LEN(J69&amp;"")=0,LEN(K69&amp;"")=0),"",ROUND((H69+I69-IF(J69="Sí",I69*IF(LEN(AE69&amp;"")=0,1,AE69),0))*K69,2))</f>
        <v/>
      </c>
      <c r="M69" s="47"/>
      <c r="N69" s="50" t="str">
        <f aca="false">IF(OR(COUNTA(B69:K69,M69,O69:Q69,T69:V69,Y69,AE69)=0,LEN(L69&amp;"")=0),"",IF(B69="Otros costes no subvencionables",0,IF(B69="Alojamiento y manutención",IF(LEN(W69&amp;"")=0,"",ROUND(MAX(0,MIN(L69-M69,W69*80)),2)),ROUND(L69-M69,2))))</f>
        <v/>
      </c>
      <c r="O69" s="47"/>
      <c r="P69" s="47"/>
      <c r="Q69" s="47"/>
      <c r="R69" s="49" t="str">
        <f aca="false">IF(COUNTA(B69:K69,M69,O69:Q69,T69:V69,Y69,AE69)=0,"",SUMIFS(Pagos!$D$6:$D$405,Pagos!$B$6:$B$405,A69))</f>
        <v/>
      </c>
      <c r="S69" s="51" t="str">
        <f aca="false">IF(OR(COUNTA(B69:K69,M69,O69:Q69,T69:V69,Y69,AE69)=0,COUNTIFS(Pagos!$B$6:$B$405,A69,Pagos!$C$6:$C$405,"&gt;0")=0),"",_xlfn.MAXIFS(Pagos!$C$6:$C$405,Pagos!$B$6:$B$405,A69))</f>
        <v/>
      </c>
      <c r="T69" s="52"/>
      <c r="U69" s="52"/>
      <c r="V69" s="44"/>
      <c r="W69" s="53" t="str">
        <f aca="false">IF(OR(COUNTA(B69:K69,M69,O69:Q69,T69:V69,Y69,AE69)=0,B69&lt;&gt;"Alojamiento y manutención",LEN(T69&amp;"")=0,LEN(U69&amp;"")=0),"",T69*U69)</f>
        <v/>
      </c>
      <c r="X69" s="49" t="str">
        <f aca="false">IF(OR(COUNTA(B69:K69,M69,O69:Q69,T69:V69,Y69,AE69)=0,B69&lt;&gt;"Asesoría y gestión",LEN(N69&amp;"")=0),"",IF(H69+I69-IF(J69="Sí",I69*IF(LEN(AE69&amp;"")=0,1,AE69),0)=0,0,ROUND(N69*H69/(H69+I69-IF(J69="Sí",I69*IF(LEN(AE69&amp;"")=0,1,AE69),0)),2)))</f>
        <v/>
      </c>
      <c r="Y69" s="44"/>
      <c r="Z69" s="54" t="str">
        <f aca="false">IF(COUNTA(B69:K69,M69,O69:Q69,T69:V69,Y69,AE69)=0,"",IF(OR(COUNTA(B69:K69,M69,O69:Q69,T69:V69,Y69,AE69)=0,LEN(B69&amp;"")=0,LEN(C69&amp;"")=0,LEN(D69&amp;"")=0,LEN(E69&amp;"")=0,LEN(F69&amp;"")=0,LEN(G69&amp;"")=0,LEN(H69&amp;"")=0,LEN(I69&amp;"")=0,LEN(J69&amp;"")=0,LEN(K69&amp;"")=0,LEN(O69&amp;"")=0,LEN(P69&amp;"")=0,LEN(Q69&amp;"")=0,LEN(V69&amp;"")=0,AND(B69="Alojamiento y manutención",OR(LEN(T69&amp;"")=0,LEN(U69&amp;"")=0))),"REVISAR: faltan datos","Completo"))</f>
        <v/>
      </c>
      <c r="AA69" s="55" t="str">
        <f aca="false">IF(COUNTA(B69:K69,M69,O69:Q69,T69:V69,Y69,AE69)=0,"",IF(OR(LEN(Datos!$B$20&amp;"")=0,LEN(F69&amp;"")=0),"REVISAR: falta período/fecha",IF(OR(F69&lt;Datos!$B$22,F69&gt;Datos!$B$21),"REVISAR: emisión fuera de período",IF(COUNTIFS(Pagos!$B$6:$B$405,A69,Pagos!$C$6:$C$405,"&gt;"&amp;Datos!$B$23)&gt;0,"REVISAR: pago fuera de plazo",IF(COUNTIFS(Pagos!$B$6:$B$405,A69,Pagos!$C$6:$C$405,"&gt;"&amp;Datos!$B$21)&gt;0,"REVISAR: arts. 14.3 / 15.4","Sin alerta de fechas")))))</f>
        <v/>
      </c>
      <c r="AB69" s="55" t="str">
        <f aca="false">IF(COUNTA(B69:K69,M69,O69:Q69,T69:V69,Y69,AE69)=0,"",IF(Z69&lt;&gt;"Completo","REVISAR: completar datos",IF(OR(H69&lt;0,I69&lt;0,K69&lt;=0,K69&gt;1,M69&lt;0,M69&gt;L69,O69&lt;0,P69&lt;0,Q69&lt;0,Q69&gt;H69+I69,N69&lt;0,O69&gt;N69,O69+P69&gt;L69+0.01,AND(J69&lt;&gt;"Sí",J69&lt;&gt;"No"),AND(LEN(AE69&amp;"")&lt;&gt;0,OR(AE69&lt;=0,AE69&gt;1,J69&lt;&gt;"Sí"))),"REVISAR: importes incoherentes",IF(ABS(R69-H69-I69)&gt;0.01,"REVISAR: pago incompleto/excesivo",IF(AND(B69="Alojamiento y manutención",OR(T69&lt;=0,U69&lt;=0,MOD(T69,1)&lt;&gt;0,MOD(U69,1)&lt;&gt;0)),"REVISAR: personas/días",IF(AND(Datos!$B$25="No recuperable",J69="Sí",I69&gt;0),"REVISAR: régimen IVA",IF(AND(Datos!$B$25="Totalmente recuperable",I69&gt;0,OR(J69&lt;&gt;"Sí",AND(LEN(AE69&amp;"")&lt;&gt;0,AE69&lt;&gt;1))),"REVISAR: régimen IVA",IF(AND(Datos!$B$25="Parcialmente recuperable",J69="Sí",I69&gt;0,LEN(AE69&amp;"")=0),"REVISAR: indicar % IVA", "Sin alerta de importes"))))))))</f>
        <v/>
      </c>
      <c r="AC69" s="55" t="str">
        <f aca="false">IF(COUNTA(B69:K69,M69,O69:Q69,T69:V69,Y69,AE69)=0,"",IF(OR(COUNTIFS($A$6:$A$205,A69)&gt;1,AND(LEN(D69&amp;"")&gt;0,LEN(E69&amp;"")&gt;0,COUNTIFS($D$6:$D$205,D69,$E$6:$E$205,E69)&gt;1)),"REVISAR: posible duplicado","Sin duplicado"))</f>
        <v/>
      </c>
      <c r="AD69" s="54" t="str">
        <f aca="false">IF(COUNTA(B69:K69,M69,O69:Q69,T69:V69,Y69,AE69)=0,"",IF(LEN(Datos!$B$17&amp;"")=0,"REVISAR: falta concesión",IF(AND(Q69&gt;0,COUNTIFS(Pagos!$B$6:$B$405,A69,Pagos!$E$6:$E$405,"Ingreso retenciones")=0),"REVISAR: acreditación IRPF",IF(LEN(Datos!$B$24&amp;"")=0,"REVISAR: seleccionar modalidad",IF(Datos!$B$24="Normal","Adjuntar factura y pagos","Conservar factura y pagos")))))</f>
        <v/>
      </c>
      <c r="AE69" s="56"/>
    </row>
    <row r="70" customFormat="false" ht="19.5" hidden="false" customHeight="true" outlineLevel="0" collapsed="false">
      <c r="A70" s="43" t="s">
        <v>175</v>
      </c>
      <c r="B70" s="44"/>
      <c r="C70" s="44"/>
      <c r="D70" s="45"/>
      <c r="E70" s="45"/>
      <c r="F70" s="46"/>
      <c r="G70" s="44"/>
      <c r="H70" s="47"/>
      <c r="I70" s="47"/>
      <c r="J70" s="44"/>
      <c r="K70" s="48"/>
      <c r="L70" s="49" t="str">
        <f aca="false">IF(OR(COUNTA(B70:K70,M70,O70:Q70,T70:V70,Y70,AE70)=0,LEN(H70&amp;"")=0,LEN(I70&amp;"")=0,LEN(J70&amp;"")=0,LEN(K70&amp;"")=0),"",ROUND((H70+I70-IF(J70="Sí",I70*IF(LEN(AE70&amp;"")=0,1,AE70),0))*K70,2))</f>
        <v/>
      </c>
      <c r="M70" s="47"/>
      <c r="N70" s="50" t="str">
        <f aca="false">IF(OR(COUNTA(B70:K70,M70,O70:Q70,T70:V70,Y70,AE70)=0,LEN(L70&amp;"")=0),"",IF(B70="Otros costes no subvencionables",0,IF(B70="Alojamiento y manutención",IF(LEN(W70&amp;"")=0,"",ROUND(MAX(0,MIN(L70-M70,W70*80)),2)),ROUND(L70-M70,2))))</f>
        <v/>
      </c>
      <c r="O70" s="47"/>
      <c r="P70" s="47"/>
      <c r="Q70" s="47"/>
      <c r="R70" s="49" t="str">
        <f aca="false">IF(COUNTA(B70:K70,M70,O70:Q70,T70:V70,Y70,AE70)=0,"",SUMIFS(Pagos!$D$6:$D$405,Pagos!$B$6:$B$405,A70))</f>
        <v/>
      </c>
      <c r="S70" s="51" t="str">
        <f aca="false">IF(OR(COUNTA(B70:K70,M70,O70:Q70,T70:V70,Y70,AE70)=0,COUNTIFS(Pagos!$B$6:$B$405,A70,Pagos!$C$6:$C$405,"&gt;0")=0),"",_xlfn.MAXIFS(Pagos!$C$6:$C$405,Pagos!$B$6:$B$405,A70))</f>
        <v/>
      </c>
      <c r="T70" s="52"/>
      <c r="U70" s="52"/>
      <c r="V70" s="44"/>
      <c r="W70" s="53" t="str">
        <f aca="false">IF(OR(COUNTA(B70:K70,M70,O70:Q70,T70:V70,Y70,AE70)=0,B70&lt;&gt;"Alojamiento y manutención",LEN(T70&amp;"")=0,LEN(U70&amp;"")=0),"",T70*U70)</f>
        <v/>
      </c>
      <c r="X70" s="49" t="str">
        <f aca="false">IF(OR(COUNTA(B70:K70,M70,O70:Q70,T70:V70,Y70,AE70)=0,B70&lt;&gt;"Asesoría y gestión",LEN(N70&amp;"")=0),"",IF(H70+I70-IF(J70="Sí",I70*IF(LEN(AE70&amp;"")=0,1,AE70),0)=0,0,ROUND(N70*H70/(H70+I70-IF(J70="Sí",I70*IF(LEN(AE70&amp;"")=0,1,AE70),0)),2)))</f>
        <v/>
      </c>
      <c r="Y70" s="44"/>
      <c r="Z70" s="54" t="str">
        <f aca="false">IF(COUNTA(B70:K70,M70,O70:Q70,T70:V70,Y70,AE70)=0,"",IF(OR(COUNTA(B70:K70,M70,O70:Q70,T70:V70,Y70,AE70)=0,LEN(B70&amp;"")=0,LEN(C70&amp;"")=0,LEN(D70&amp;"")=0,LEN(E70&amp;"")=0,LEN(F70&amp;"")=0,LEN(G70&amp;"")=0,LEN(H70&amp;"")=0,LEN(I70&amp;"")=0,LEN(J70&amp;"")=0,LEN(K70&amp;"")=0,LEN(O70&amp;"")=0,LEN(P70&amp;"")=0,LEN(Q70&amp;"")=0,LEN(V70&amp;"")=0,AND(B70="Alojamiento y manutención",OR(LEN(T70&amp;"")=0,LEN(U70&amp;"")=0))),"REVISAR: faltan datos","Completo"))</f>
        <v/>
      </c>
      <c r="AA70" s="55" t="str">
        <f aca="false">IF(COUNTA(B70:K70,M70,O70:Q70,T70:V70,Y70,AE70)=0,"",IF(OR(LEN(Datos!$B$20&amp;"")=0,LEN(F70&amp;"")=0),"REVISAR: falta período/fecha",IF(OR(F70&lt;Datos!$B$22,F70&gt;Datos!$B$21),"REVISAR: emisión fuera de período",IF(COUNTIFS(Pagos!$B$6:$B$405,A70,Pagos!$C$6:$C$405,"&gt;"&amp;Datos!$B$23)&gt;0,"REVISAR: pago fuera de plazo",IF(COUNTIFS(Pagos!$B$6:$B$405,A70,Pagos!$C$6:$C$405,"&gt;"&amp;Datos!$B$21)&gt;0,"REVISAR: arts. 14.3 / 15.4","Sin alerta de fechas")))))</f>
        <v/>
      </c>
      <c r="AB70" s="55" t="str">
        <f aca="false">IF(COUNTA(B70:K70,M70,O70:Q70,T70:V70,Y70,AE70)=0,"",IF(Z70&lt;&gt;"Completo","REVISAR: completar datos",IF(OR(H70&lt;0,I70&lt;0,K70&lt;=0,K70&gt;1,M70&lt;0,M70&gt;L70,O70&lt;0,P70&lt;0,Q70&lt;0,Q70&gt;H70+I70,N70&lt;0,O70&gt;N70,O70+P70&gt;L70+0.01,AND(J70&lt;&gt;"Sí",J70&lt;&gt;"No"),AND(LEN(AE70&amp;"")&lt;&gt;0,OR(AE70&lt;=0,AE70&gt;1,J70&lt;&gt;"Sí"))),"REVISAR: importes incoherentes",IF(ABS(R70-H70-I70)&gt;0.01,"REVISAR: pago incompleto/excesivo",IF(AND(B70="Alojamiento y manutención",OR(T70&lt;=0,U70&lt;=0,MOD(T70,1)&lt;&gt;0,MOD(U70,1)&lt;&gt;0)),"REVISAR: personas/días",IF(AND(Datos!$B$25="No recuperable",J70="Sí",I70&gt;0),"REVISAR: régimen IVA",IF(AND(Datos!$B$25="Totalmente recuperable",I70&gt;0,OR(J70&lt;&gt;"Sí",AND(LEN(AE70&amp;"")&lt;&gt;0,AE70&lt;&gt;1))),"REVISAR: régimen IVA",IF(AND(Datos!$B$25="Parcialmente recuperable",J70="Sí",I70&gt;0,LEN(AE70&amp;"")=0),"REVISAR: indicar % IVA", "Sin alerta de importes"))))))))</f>
        <v/>
      </c>
      <c r="AC70" s="55" t="str">
        <f aca="false">IF(COUNTA(B70:K70,M70,O70:Q70,T70:V70,Y70,AE70)=0,"",IF(OR(COUNTIFS($A$6:$A$205,A70)&gt;1,AND(LEN(D70&amp;"")&gt;0,LEN(E70&amp;"")&gt;0,COUNTIFS($D$6:$D$205,D70,$E$6:$E$205,E70)&gt;1)),"REVISAR: posible duplicado","Sin duplicado"))</f>
        <v/>
      </c>
      <c r="AD70" s="54" t="str">
        <f aca="false">IF(COUNTA(B70:K70,M70,O70:Q70,T70:V70,Y70,AE70)=0,"",IF(LEN(Datos!$B$17&amp;"")=0,"REVISAR: falta concesión",IF(AND(Q70&gt;0,COUNTIFS(Pagos!$B$6:$B$405,A70,Pagos!$E$6:$E$405,"Ingreso retenciones")=0),"REVISAR: acreditación IRPF",IF(LEN(Datos!$B$24&amp;"")=0,"REVISAR: seleccionar modalidad",IF(Datos!$B$24="Normal","Adjuntar factura y pagos","Conservar factura y pagos")))))</f>
        <v/>
      </c>
      <c r="AE70" s="56"/>
    </row>
    <row r="71" customFormat="false" ht="19.5" hidden="false" customHeight="true" outlineLevel="0" collapsed="false">
      <c r="A71" s="43" t="s">
        <v>176</v>
      </c>
      <c r="B71" s="44"/>
      <c r="C71" s="44"/>
      <c r="D71" s="45"/>
      <c r="E71" s="45"/>
      <c r="F71" s="46"/>
      <c r="G71" s="44"/>
      <c r="H71" s="47"/>
      <c r="I71" s="47"/>
      <c r="J71" s="44"/>
      <c r="K71" s="48"/>
      <c r="L71" s="49" t="str">
        <f aca="false">IF(OR(COUNTA(B71:K71,M71,O71:Q71,T71:V71,Y71,AE71)=0,LEN(H71&amp;"")=0,LEN(I71&amp;"")=0,LEN(J71&amp;"")=0,LEN(K71&amp;"")=0),"",ROUND((H71+I71-IF(J71="Sí",I71*IF(LEN(AE71&amp;"")=0,1,AE71),0))*K71,2))</f>
        <v/>
      </c>
      <c r="M71" s="47"/>
      <c r="N71" s="50" t="str">
        <f aca="false">IF(OR(COUNTA(B71:K71,M71,O71:Q71,T71:V71,Y71,AE71)=0,LEN(L71&amp;"")=0),"",IF(B71="Otros costes no subvencionables",0,IF(B71="Alojamiento y manutención",IF(LEN(W71&amp;"")=0,"",ROUND(MAX(0,MIN(L71-M71,W71*80)),2)),ROUND(L71-M71,2))))</f>
        <v/>
      </c>
      <c r="O71" s="47"/>
      <c r="P71" s="47"/>
      <c r="Q71" s="47"/>
      <c r="R71" s="49" t="str">
        <f aca="false">IF(COUNTA(B71:K71,M71,O71:Q71,T71:V71,Y71,AE71)=0,"",SUMIFS(Pagos!$D$6:$D$405,Pagos!$B$6:$B$405,A71))</f>
        <v/>
      </c>
      <c r="S71" s="51" t="str">
        <f aca="false">IF(OR(COUNTA(B71:K71,M71,O71:Q71,T71:V71,Y71,AE71)=0,COUNTIFS(Pagos!$B$6:$B$405,A71,Pagos!$C$6:$C$405,"&gt;0")=0),"",_xlfn.MAXIFS(Pagos!$C$6:$C$405,Pagos!$B$6:$B$405,A71))</f>
        <v/>
      </c>
      <c r="T71" s="52"/>
      <c r="U71" s="52"/>
      <c r="V71" s="44"/>
      <c r="W71" s="53" t="str">
        <f aca="false">IF(OR(COUNTA(B71:K71,M71,O71:Q71,T71:V71,Y71,AE71)=0,B71&lt;&gt;"Alojamiento y manutención",LEN(T71&amp;"")=0,LEN(U71&amp;"")=0),"",T71*U71)</f>
        <v/>
      </c>
      <c r="X71" s="49" t="str">
        <f aca="false">IF(OR(COUNTA(B71:K71,M71,O71:Q71,T71:V71,Y71,AE71)=0,B71&lt;&gt;"Asesoría y gestión",LEN(N71&amp;"")=0),"",IF(H71+I71-IF(J71="Sí",I71*IF(LEN(AE71&amp;"")=0,1,AE71),0)=0,0,ROUND(N71*H71/(H71+I71-IF(J71="Sí",I71*IF(LEN(AE71&amp;"")=0,1,AE71),0)),2)))</f>
        <v/>
      </c>
      <c r="Y71" s="44"/>
      <c r="Z71" s="54" t="str">
        <f aca="false">IF(COUNTA(B71:K71,M71,O71:Q71,T71:V71,Y71,AE71)=0,"",IF(OR(COUNTA(B71:K71,M71,O71:Q71,T71:V71,Y71,AE71)=0,LEN(B71&amp;"")=0,LEN(C71&amp;"")=0,LEN(D71&amp;"")=0,LEN(E71&amp;"")=0,LEN(F71&amp;"")=0,LEN(G71&amp;"")=0,LEN(H71&amp;"")=0,LEN(I71&amp;"")=0,LEN(J71&amp;"")=0,LEN(K71&amp;"")=0,LEN(O71&amp;"")=0,LEN(P71&amp;"")=0,LEN(Q71&amp;"")=0,LEN(V71&amp;"")=0,AND(B71="Alojamiento y manutención",OR(LEN(T71&amp;"")=0,LEN(U71&amp;"")=0))),"REVISAR: faltan datos","Completo"))</f>
        <v/>
      </c>
      <c r="AA71" s="55" t="str">
        <f aca="false">IF(COUNTA(B71:K71,M71,O71:Q71,T71:V71,Y71,AE71)=0,"",IF(OR(LEN(Datos!$B$20&amp;"")=0,LEN(F71&amp;"")=0),"REVISAR: falta período/fecha",IF(OR(F71&lt;Datos!$B$22,F71&gt;Datos!$B$21),"REVISAR: emisión fuera de período",IF(COUNTIFS(Pagos!$B$6:$B$405,A71,Pagos!$C$6:$C$405,"&gt;"&amp;Datos!$B$23)&gt;0,"REVISAR: pago fuera de plazo",IF(COUNTIFS(Pagos!$B$6:$B$405,A71,Pagos!$C$6:$C$405,"&gt;"&amp;Datos!$B$21)&gt;0,"REVISAR: arts. 14.3 / 15.4","Sin alerta de fechas")))))</f>
        <v/>
      </c>
      <c r="AB71" s="55" t="str">
        <f aca="false">IF(COUNTA(B71:K71,M71,O71:Q71,T71:V71,Y71,AE71)=0,"",IF(Z71&lt;&gt;"Completo","REVISAR: completar datos",IF(OR(H71&lt;0,I71&lt;0,K71&lt;=0,K71&gt;1,M71&lt;0,M71&gt;L71,O71&lt;0,P71&lt;0,Q71&lt;0,Q71&gt;H71+I71,N71&lt;0,O71&gt;N71,O71+P71&gt;L71+0.01,AND(J71&lt;&gt;"Sí",J71&lt;&gt;"No"),AND(LEN(AE71&amp;"")&lt;&gt;0,OR(AE71&lt;=0,AE71&gt;1,J71&lt;&gt;"Sí"))),"REVISAR: importes incoherentes",IF(ABS(R71-H71-I71)&gt;0.01,"REVISAR: pago incompleto/excesivo",IF(AND(B71="Alojamiento y manutención",OR(T71&lt;=0,U71&lt;=0,MOD(T71,1)&lt;&gt;0,MOD(U71,1)&lt;&gt;0)),"REVISAR: personas/días",IF(AND(Datos!$B$25="No recuperable",J71="Sí",I71&gt;0),"REVISAR: régimen IVA",IF(AND(Datos!$B$25="Totalmente recuperable",I71&gt;0,OR(J71&lt;&gt;"Sí",AND(LEN(AE71&amp;"")&lt;&gt;0,AE71&lt;&gt;1))),"REVISAR: régimen IVA",IF(AND(Datos!$B$25="Parcialmente recuperable",J71="Sí",I71&gt;0,LEN(AE71&amp;"")=0),"REVISAR: indicar % IVA", "Sin alerta de importes"))))))))</f>
        <v/>
      </c>
      <c r="AC71" s="55" t="str">
        <f aca="false">IF(COUNTA(B71:K71,M71,O71:Q71,T71:V71,Y71,AE71)=0,"",IF(OR(COUNTIFS($A$6:$A$205,A71)&gt;1,AND(LEN(D71&amp;"")&gt;0,LEN(E71&amp;"")&gt;0,COUNTIFS($D$6:$D$205,D71,$E$6:$E$205,E71)&gt;1)),"REVISAR: posible duplicado","Sin duplicado"))</f>
        <v/>
      </c>
      <c r="AD71" s="54" t="str">
        <f aca="false">IF(COUNTA(B71:K71,M71,O71:Q71,T71:V71,Y71,AE71)=0,"",IF(LEN(Datos!$B$17&amp;"")=0,"REVISAR: falta concesión",IF(AND(Q71&gt;0,COUNTIFS(Pagos!$B$6:$B$405,A71,Pagos!$E$6:$E$405,"Ingreso retenciones")=0),"REVISAR: acreditación IRPF",IF(LEN(Datos!$B$24&amp;"")=0,"REVISAR: seleccionar modalidad",IF(Datos!$B$24="Normal","Adjuntar factura y pagos","Conservar factura y pagos")))))</f>
        <v/>
      </c>
      <c r="AE71" s="56"/>
    </row>
    <row r="72" customFormat="false" ht="19.5" hidden="false" customHeight="true" outlineLevel="0" collapsed="false">
      <c r="A72" s="43" t="s">
        <v>177</v>
      </c>
      <c r="B72" s="44"/>
      <c r="C72" s="44"/>
      <c r="D72" s="45"/>
      <c r="E72" s="45"/>
      <c r="F72" s="46"/>
      <c r="G72" s="44"/>
      <c r="H72" s="47"/>
      <c r="I72" s="47"/>
      <c r="J72" s="44"/>
      <c r="K72" s="48"/>
      <c r="L72" s="49" t="str">
        <f aca="false">IF(OR(COUNTA(B72:K72,M72,O72:Q72,T72:V72,Y72,AE72)=0,LEN(H72&amp;"")=0,LEN(I72&amp;"")=0,LEN(J72&amp;"")=0,LEN(K72&amp;"")=0),"",ROUND((H72+I72-IF(J72="Sí",I72*IF(LEN(AE72&amp;"")=0,1,AE72),0))*K72,2))</f>
        <v/>
      </c>
      <c r="M72" s="47"/>
      <c r="N72" s="50" t="str">
        <f aca="false">IF(OR(COUNTA(B72:K72,M72,O72:Q72,T72:V72,Y72,AE72)=0,LEN(L72&amp;"")=0),"",IF(B72="Otros costes no subvencionables",0,IF(B72="Alojamiento y manutención",IF(LEN(W72&amp;"")=0,"",ROUND(MAX(0,MIN(L72-M72,W72*80)),2)),ROUND(L72-M72,2))))</f>
        <v/>
      </c>
      <c r="O72" s="47"/>
      <c r="P72" s="47"/>
      <c r="Q72" s="47"/>
      <c r="R72" s="49" t="str">
        <f aca="false">IF(COUNTA(B72:K72,M72,O72:Q72,T72:V72,Y72,AE72)=0,"",SUMIFS(Pagos!$D$6:$D$405,Pagos!$B$6:$B$405,A72))</f>
        <v/>
      </c>
      <c r="S72" s="51" t="str">
        <f aca="false">IF(OR(COUNTA(B72:K72,M72,O72:Q72,T72:V72,Y72,AE72)=0,COUNTIFS(Pagos!$B$6:$B$405,A72,Pagos!$C$6:$C$405,"&gt;0")=0),"",_xlfn.MAXIFS(Pagos!$C$6:$C$405,Pagos!$B$6:$B$405,A72))</f>
        <v/>
      </c>
      <c r="T72" s="52"/>
      <c r="U72" s="52"/>
      <c r="V72" s="44"/>
      <c r="W72" s="53" t="str">
        <f aca="false">IF(OR(COUNTA(B72:K72,M72,O72:Q72,T72:V72,Y72,AE72)=0,B72&lt;&gt;"Alojamiento y manutención",LEN(T72&amp;"")=0,LEN(U72&amp;"")=0),"",T72*U72)</f>
        <v/>
      </c>
      <c r="X72" s="49" t="str">
        <f aca="false">IF(OR(COUNTA(B72:K72,M72,O72:Q72,T72:V72,Y72,AE72)=0,B72&lt;&gt;"Asesoría y gestión",LEN(N72&amp;"")=0),"",IF(H72+I72-IF(J72="Sí",I72*IF(LEN(AE72&amp;"")=0,1,AE72),0)=0,0,ROUND(N72*H72/(H72+I72-IF(J72="Sí",I72*IF(LEN(AE72&amp;"")=0,1,AE72),0)),2)))</f>
        <v/>
      </c>
      <c r="Y72" s="44"/>
      <c r="Z72" s="54" t="str">
        <f aca="false">IF(COUNTA(B72:K72,M72,O72:Q72,T72:V72,Y72,AE72)=0,"",IF(OR(COUNTA(B72:K72,M72,O72:Q72,T72:V72,Y72,AE72)=0,LEN(B72&amp;"")=0,LEN(C72&amp;"")=0,LEN(D72&amp;"")=0,LEN(E72&amp;"")=0,LEN(F72&amp;"")=0,LEN(G72&amp;"")=0,LEN(H72&amp;"")=0,LEN(I72&amp;"")=0,LEN(J72&amp;"")=0,LEN(K72&amp;"")=0,LEN(O72&amp;"")=0,LEN(P72&amp;"")=0,LEN(Q72&amp;"")=0,LEN(V72&amp;"")=0,AND(B72="Alojamiento y manutención",OR(LEN(T72&amp;"")=0,LEN(U72&amp;"")=0))),"REVISAR: faltan datos","Completo"))</f>
        <v/>
      </c>
      <c r="AA72" s="55" t="str">
        <f aca="false">IF(COUNTA(B72:K72,M72,O72:Q72,T72:V72,Y72,AE72)=0,"",IF(OR(LEN(Datos!$B$20&amp;"")=0,LEN(F72&amp;"")=0),"REVISAR: falta período/fecha",IF(OR(F72&lt;Datos!$B$22,F72&gt;Datos!$B$21),"REVISAR: emisión fuera de período",IF(COUNTIFS(Pagos!$B$6:$B$405,A72,Pagos!$C$6:$C$405,"&gt;"&amp;Datos!$B$23)&gt;0,"REVISAR: pago fuera de plazo",IF(COUNTIFS(Pagos!$B$6:$B$405,A72,Pagos!$C$6:$C$405,"&gt;"&amp;Datos!$B$21)&gt;0,"REVISAR: arts. 14.3 / 15.4","Sin alerta de fechas")))))</f>
        <v/>
      </c>
      <c r="AB72" s="55" t="str">
        <f aca="false">IF(COUNTA(B72:K72,M72,O72:Q72,T72:V72,Y72,AE72)=0,"",IF(Z72&lt;&gt;"Completo","REVISAR: completar datos",IF(OR(H72&lt;0,I72&lt;0,K72&lt;=0,K72&gt;1,M72&lt;0,M72&gt;L72,O72&lt;0,P72&lt;0,Q72&lt;0,Q72&gt;H72+I72,N72&lt;0,O72&gt;N72,O72+P72&gt;L72+0.01,AND(J72&lt;&gt;"Sí",J72&lt;&gt;"No"),AND(LEN(AE72&amp;"")&lt;&gt;0,OR(AE72&lt;=0,AE72&gt;1,J72&lt;&gt;"Sí"))),"REVISAR: importes incoherentes",IF(ABS(R72-H72-I72)&gt;0.01,"REVISAR: pago incompleto/excesivo",IF(AND(B72="Alojamiento y manutención",OR(T72&lt;=0,U72&lt;=0,MOD(T72,1)&lt;&gt;0,MOD(U72,1)&lt;&gt;0)),"REVISAR: personas/días",IF(AND(Datos!$B$25="No recuperable",J72="Sí",I72&gt;0),"REVISAR: régimen IVA",IF(AND(Datos!$B$25="Totalmente recuperable",I72&gt;0,OR(J72&lt;&gt;"Sí",AND(LEN(AE72&amp;"")&lt;&gt;0,AE72&lt;&gt;1))),"REVISAR: régimen IVA",IF(AND(Datos!$B$25="Parcialmente recuperable",J72="Sí",I72&gt;0,LEN(AE72&amp;"")=0),"REVISAR: indicar % IVA", "Sin alerta de importes"))))))))</f>
        <v/>
      </c>
      <c r="AC72" s="55" t="str">
        <f aca="false">IF(COUNTA(B72:K72,M72,O72:Q72,T72:V72,Y72,AE72)=0,"",IF(OR(COUNTIFS($A$6:$A$205,A72)&gt;1,AND(LEN(D72&amp;"")&gt;0,LEN(E72&amp;"")&gt;0,COUNTIFS($D$6:$D$205,D72,$E$6:$E$205,E72)&gt;1)),"REVISAR: posible duplicado","Sin duplicado"))</f>
        <v/>
      </c>
      <c r="AD72" s="54" t="str">
        <f aca="false">IF(COUNTA(B72:K72,M72,O72:Q72,T72:V72,Y72,AE72)=0,"",IF(LEN(Datos!$B$17&amp;"")=0,"REVISAR: falta concesión",IF(AND(Q72&gt;0,COUNTIFS(Pagos!$B$6:$B$405,A72,Pagos!$E$6:$E$405,"Ingreso retenciones")=0),"REVISAR: acreditación IRPF",IF(LEN(Datos!$B$24&amp;"")=0,"REVISAR: seleccionar modalidad",IF(Datos!$B$24="Normal","Adjuntar factura y pagos","Conservar factura y pagos")))))</f>
        <v/>
      </c>
      <c r="AE72" s="56"/>
    </row>
    <row r="73" customFormat="false" ht="19.5" hidden="false" customHeight="true" outlineLevel="0" collapsed="false">
      <c r="A73" s="43" t="s">
        <v>178</v>
      </c>
      <c r="B73" s="44"/>
      <c r="C73" s="44"/>
      <c r="D73" s="45"/>
      <c r="E73" s="45"/>
      <c r="F73" s="46"/>
      <c r="G73" s="44"/>
      <c r="H73" s="47"/>
      <c r="I73" s="47"/>
      <c r="J73" s="44"/>
      <c r="K73" s="48"/>
      <c r="L73" s="49" t="str">
        <f aca="false">IF(OR(COUNTA(B73:K73,M73,O73:Q73,T73:V73,Y73,AE73)=0,LEN(H73&amp;"")=0,LEN(I73&amp;"")=0,LEN(J73&amp;"")=0,LEN(K73&amp;"")=0),"",ROUND((H73+I73-IF(J73="Sí",I73*IF(LEN(AE73&amp;"")=0,1,AE73),0))*K73,2))</f>
        <v/>
      </c>
      <c r="M73" s="47"/>
      <c r="N73" s="50" t="str">
        <f aca="false">IF(OR(COUNTA(B73:K73,M73,O73:Q73,T73:V73,Y73,AE73)=0,LEN(L73&amp;"")=0),"",IF(B73="Otros costes no subvencionables",0,IF(B73="Alojamiento y manutención",IF(LEN(W73&amp;"")=0,"",ROUND(MAX(0,MIN(L73-M73,W73*80)),2)),ROUND(L73-M73,2))))</f>
        <v/>
      </c>
      <c r="O73" s="47"/>
      <c r="P73" s="47"/>
      <c r="Q73" s="47"/>
      <c r="R73" s="49" t="str">
        <f aca="false">IF(COUNTA(B73:K73,M73,O73:Q73,T73:V73,Y73,AE73)=0,"",SUMIFS(Pagos!$D$6:$D$405,Pagos!$B$6:$B$405,A73))</f>
        <v/>
      </c>
      <c r="S73" s="51" t="str">
        <f aca="false">IF(OR(COUNTA(B73:K73,M73,O73:Q73,T73:V73,Y73,AE73)=0,COUNTIFS(Pagos!$B$6:$B$405,A73,Pagos!$C$6:$C$405,"&gt;0")=0),"",_xlfn.MAXIFS(Pagos!$C$6:$C$405,Pagos!$B$6:$B$405,A73))</f>
        <v/>
      </c>
      <c r="T73" s="52"/>
      <c r="U73" s="52"/>
      <c r="V73" s="44"/>
      <c r="W73" s="53" t="str">
        <f aca="false">IF(OR(COUNTA(B73:K73,M73,O73:Q73,T73:V73,Y73,AE73)=0,B73&lt;&gt;"Alojamiento y manutención",LEN(T73&amp;"")=0,LEN(U73&amp;"")=0),"",T73*U73)</f>
        <v/>
      </c>
      <c r="X73" s="49" t="str">
        <f aca="false">IF(OR(COUNTA(B73:K73,M73,O73:Q73,T73:V73,Y73,AE73)=0,B73&lt;&gt;"Asesoría y gestión",LEN(N73&amp;"")=0),"",IF(H73+I73-IF(J73="Sí",I73*IF(LEN(AE73&amp;"")=0,1,AE73),0)=0,0,ROUND(N73*H73/(H73+I73-IF(J73="Sí",I73*IF(LEN(AE73&amp;"")=0,1,AE73),0)),2)))</f>
        <v/>
      </c>
      <c r="Y73" s="44"/>
      <c r="Z73" s="54" t="str">
        <f aca="false">IF(COUNTA(B73:K73,M73,O73:Q73,T73:V73,Y73,AE73)=0,"",IF(OR(COUNTA(B73:K73,M73,O73:Q73,T73:V73,Y73,AE73)=0,LEN(B73&amp;"")=0,LEN(C73&amp;"")=0,LEN(D73&amp;"")=0,LEN(E73&amp;"")=0,LEN(F73&amp;"")=0,LEN(G73&amp;"")=0,LEN(H73&amp;"")=0,LEN(I73&amp;"")=0,LEN(J73&amp;"")=0,LEN(K73&amp;"")=0,LEN(O73&amp;"")=0,LEN(P73&amp;"")=0,LEN(Q73&amp;"")=0,LEN(V73&amp;"")=0,AND(B73="Alojamiento y manutención",OR(LEN(T73&amp;"")=0,LEN(U73&amp;"")=0))),"REVISAR: faltan datos","Completo"))</f>
        <v/>
      </c>
      <c r="AA73" s="55" t="str">
        <f aca="false">IF(COUNTA(B73:K73,M73,O73:Q73,T73:V73,Y73,AE73)=0,"",IF(OR(LEN(Datos!$B$20&amp;"")=0,LEN(F73&amp;"")=0),"REVISAR: falta período/fecha",IF(OR(F73&lt;Datos!$B$22,F73&gt;Datos!$B$21),"REVISAR: emisión fuera de período",IF(COUNTIFS(Pagos!$B$6:$B$405,A73,Pagos!$C$6:$C$405,"&gt;"&amp;Datos!$B$23)&gt;0,"REVISAR: pago fuera de plazo",IF(COUNTIFS(Pagos!$B$6:$B$405,A73,Pagos!$C$6:$C$405,"&gt;"&amp;Datos!$B$21)&gt;0,"REVISAR: arts. 14.3 / 15.4","Sin alerta de fechas")))))</f>
        <v/>
      </c>
      <c r="AB73" s="55" t="str">
        <f aca="false">IF(COUNTA(B73:K73,M73,O73:Q73,T73:V73,Y73,AE73)=0,"",IF(Z73&lt;&gt;"Completo","REVISAR: completar datos",IF(OR(H73&lt;0,I73&lt;0,K73&lt;=0,K73&gt;1,M73&lt;0,M73&gt;L73,O73&lt;0,P73&lt;0,Q73&lt;0,Q73&gt;H73+I73,N73&lt;0,O73&gt;N73,O73+P73&gt;L73+0.01,AND(J73&lt;&gt;"Sí",J73&lt;&gt;"No"),AND(LEN(AE73&amp;"")&lt;&gt;0,OR(AE73&lt;=0,AE73&gt;1,J73&lt;&gt;"Sí"))),"REVISAR: importes incoherentes",IF(ABS(R73-H73-I73)&gt;0.01,"REVISAR: pago incompleto/excesivo",IF(AND(B73="Alojamiento y manutención",OR(T73&lt;=0,U73&lt;=0,MOD(T73,1)&lt;&gt;0,MOD(U73,1)&lt;&gt;0)),"REVISAR: personas/días",IF(AND(Datos!$B$25="No recuperable",J73="Sí",I73&gt;0),"REVISAR: régimen IVA",IF(AND(Datos!$B$25="Totalmente recuperable",I73&gt;0,OR(J73&lt;&gt;"Sí",AND(LEN(AE73&amp;"")&lt;&gt;0,AE73&lt;&gt;1))),"REVISAR: régimen IVA",IF(AND(Datos!$B$25="Parcialmente recuperable",J73="Sí",I73&gt;0,LEN(AE73&amp;"")=0),"REVISAR: indicar % IVA", "Sin alerta de importes"))))))))</f>
        <v/>
      </c>
      <c r="AC73" s="55" t="str">
        <f aca="false">IF(COUNTA(B73:K73,M73,O73:Q73,T73:V73,Y73,AE73)=0,"",IF(OR(COUNTIFS($A$6:$A$205,A73)&gt;1,AND(LEN(D73&amp;"")&gt;0,LEN(E73&amp;"")&gt;0,COUNTIFS($D$6:$D$205,D73,$E$6:$E$205,E73)&gt;1)),"REVISAR: posible duplicado","Sin duplicado"))</f>
        <v/>
      </c>
      <c r="AD73" s="54" t="str">
        <f aca="false">IF(COUNTA(B73:K73,M73,O73:Q73,T73:V73,Y73,AE73)=0,"",IF(LEN(Datos!$B$17&amp;"")=0,"REVISAR: falta concesión",IF(AND(Q73&gt;0,COUNTIFS(Pagos!$B$6:$B$405,A73,Pagos!$E$6:$E$405,"Ingreso retenciones")=0),"REVISAR: acreditación IRPF",IF(LEN(Datos!$B$24&amp;"")=0,"REVISAR: seleccionar modalidad",IF(Datos!$B$24="Normal","Adjuntar factura y pagos","Conservar factura y pagos")))))</f>
        <v/>
      </c>
      <c r="AE73" s="56"/>
    </row>
    <row r="74" customFormat="false" ht="19.5" hidden="false" customHeight="true" outlineLevel="0" collapsed="false">
      <c r="A74" s="43" t="s">
        <v>179</v>
      </c>
      <c r="B74" s="44"/>
      <c r="C74" s="44"/>
      <c r="D74" s="45"/>
      <c r="E74" s="45"/>
      <c r="F74" s="46"/>
      <c r="G74" s="44"/>
      <c r="H74" s="47"/>
      <c r="I74" s="47"/>
      <c r="J74" s="44"/>
      <c r="K74" s="48"/>
      <c r="L74" s="49" t="str">
        <f aca="false">IF(OR(COUNTA(B74:K74,M74,O74:Q74,T74:V74,Y74,AE74)=0,LEN(H74&amp;"")=0,LEN(I74&amp;"")=0,LEN(J74&amp;"")=0,LEN(K74&amp;"")=0),"",ROUND((H74+I74-IF(J74="Sí",I74*IF(LEN(AE74&amp;"")=0,1,AE74),0))*K74,2))</f>
        <v/>
      </c>
      <c r="M74" s="47"/>
      <c r="N74" s="50" t="str">
        <f aca="false">IF(OR(COUNTA(B74:K74,M74,O74:Q74,T74:V74,Y74,AE74)=0,LEN(L74&amp;"")=0),"",IF(B74="Otros costes no subvencionables",0,IF(B74="Alojamiento y manutención",IF(LEN(W74&amp;"")=0,"",ROUND(MAX(0,MIN(L74-M74,W74*80)),2)),ROUND(L74-M74,2))))</f>
        <v/>
      </c>
      <c r="O74" s="47"/>
      <c r="P74" s="47"/>
      <c r="Q74" s="47"/>
      <c r="R74" s="49" t="str">
        <f aca="false">IF(COUNTA(B74:K74,M74,O74:Q74,T74:V74,Y74,AE74)=0,"",SUMIFS(Pagos!$D$6:$D$405,Pagos!$B$6:$B$405,A74))</f>
        <v/>
      </c>
      <c r="S74" s="51" t="str">
        <f aca="false">IF(OR(COUNTA(B74:K74,M74,O74:Q74,T74:V74,Y74,AE74)=0,COUNTIFS(Pagos!$B$6:$B$405,A74,Pagos!$C$6:$C$405,"&gt;0")=0),"",_xlfn.MAXIFS(Pagos!$C$6:$C$405,Pagos!$B$6:$B$405,A74))</f>
        <v/>
      </c>
      <c r="T74" s="52"/>
      <c r="U74" s="52"/>
      <c r="V74" s="44"/>
      <c r="W74" s="53" t="str">
        <f aca="false">IF(OR(COUNTA(B74:K74,M74,O74:Q74,T74:V74,Y74,AE74)=0,B74&lt;&gt;"Alojamiento y manutención",LEN(T74&amp;"")=0,LEN(U74&amp;"")=0),"",T74*U74)</f>
        <v/>
      </c>
      <c r="X74" s="49" t="str">
        <f aca="false">IF(OR(COUNTA(B74:K74,M74,O74:Q74,T74:V74,Y74,AE74)=0,B74&lt;&gt;"Asesoría y gestión",LEN(N74&amp;"")=0),"",IF(H74+I74-IF(J74="Sí",I74*IF(LEN(AE74&amp;"")=0,1,AE74),0)=0,0,ROUND(N74*H74/(H74+I74-IF(J74="Sí",I74*IF(LEN(AE74&amp;"")=0,1,AE74),0)),2)))</f>
        <v/>
      </c>
      <c r="Y74" s="44"/>
      <c r="Z74" s="54" t="str">
        <f aca="false">IF(COUNTA(B74:K74,M74,O74:Q74,T74:V74,Y74,AE74)=0,"",IF(OR(COUNTA(B74:K74,M74,O74:Q74,T74:V74,Y74,AE74)=0,LEN(B74&amp;"")=0,LEN(C74&amp;"")=0,LEN(D74&amp;"")=0,LEN(E74&amp;"")=0,LEN(F74&amp;"")=0,LEN(G74&amp;"")=0,LEN(H74&amp;"")=0,LEN(I74&amp;"")=0,LEN(J74&amp;"")=0,LEN(K74&amp;"")=0,LEN(O74&amp;"")=0,LEN(P74&amp;"")=0,LEN(Q74&amp;"")=0,LEN(V74&amp;"")=0,AND(B74="Alojamiento y manutención",OR(LEN(T74&amp;"")=0,LEN(U74&amp;"")=0))),"REVISAR: faltan datos","Completo"))</f>
        <v/>
      </c>
      <c r="AA74" s="55" t="str">
        <f aca="false">IF(COUNTA(B74:K74,M74,O74:Q74,T74:V74,Y74,AE74)=0,"",IF(OR(LEN(Datos!$B$20&amp;"")=0,LEN(F74&amp;"")=0),"REVISAR: falta período/fecha",IF(OR(F74&lt;Datos!$B$22,F74&gt;Datos!$B$21),"REVISAR: emisión fuera de período",IF(COUNTIFS(Pagos!$B$6:$B$405,A74,Pagos!$C$6:$C$405,"&gt;"&amp;Datos!$B$23)&gt;0,"REVISAR: pago fuera de plazo",IF(COUNTIFS(Pagos!$B$6:$B$405,A74,Pagos!$C$6:$C$405,"&gt;"&amp;Datos!$B$21)&gt;0,"REVISAR: arts. 14.3 / 15.4","Sin alerta de fechas")))))</f>
        <v/>
      </c>
      <c r="AB74" s="55" t="str">
        <f aca="false">IF(COUNTA(B74:K74,M74,O74:Q74,T74:V74,Y74,AE74)=0,"",IF(Z74&lt;&gt;"Completo","REVISAR: completar datos",IF(OR(H74&lt;0,I74&lt;0,K74&lt;=0,K74&gt;1,M74&lt;0,M74&gt;L74,O74&lt;0,P74&lt;0,Q74&lt;0,Q74&gt;H74+I74,N74&lt;0,O74&gt;N74,O74+P74&gt;L74+0.01,AND(J74&lt;&gt;"Sí",J74&lt;&gt;"No"),AND(LEN(AE74&amp;"")&lt;&gt;0,OR(AE74&lt;=0,AE74&gt;1,J74&lt;&gt;"Sí"))),"REVISAR: importes incoherentes",IF(ABS(R74-H74-I74)&gt;0.01,"REVISAR: pago incompleto/excesivo",IF(AND(B74="Alojamiento y manutención",OR(T74&lt;=0,U74&lt;=0,MOD(T74,1)&lt;&gt;0,MOD(U74,1)&lt;&gt;0)),"REVISAR: personas/días",IF(AND(Datos!$B$25="No recuperable",J74="Sí",I74&gt;0),"REVISAR: régimen IVA",IF(AND(Datos!$B$25="Totalmente recuperable",I74&gt;0,OR(J74&lt;&gt;"Sí",AND(LEN(AE74&amp;"")&lt;&gt;0,AE74&lt;&gt;1))),"REVISAR: régimen IVA",IF(AND(Datos!$B$25="Parcialmente recuperable",J74="Sí",I74&gt;0,LEN(AE74&amp;"")=0),"REVISAR: indicar % IVA", "Sin alerta de importes"))))))))</f>
        <v/>
      </c>
      <c r="AC74" s="55" t="str">
        <f aca="false">IF(COUNTA(B74:K74,M74,O74:Q74,T74:V74,Y74,AE74)=0,"",IF(OR(COUNTIFS($A$6:$A$205,A74)&gt;1,AND(LEN(D74&amp;"")&gt;0,LEN(E74&amp;"")&gt;0,COUNTIFS($D$6:$D$205,D74,$E$6:$E$205,E74)&gt;1)),"REVISAR: posible duplicado","Sin duplicado"))</f>
        <v/>
      </c>
      <c r="AD74" s="54" t="str">
        <f aca="false">IF(COUNTA(B74:K74,M74,O74:Q74,T74:V74,Y74,AE74)=0,"",IF(LEN(Datos!$B$17&amp;"")=0,"REVISAR: falta concesión",IF(AND(Q74&gt;0,COUNTIFS(Pagos!$B$6:$B$405,A74,Pagos!$E$6:$E$405,"Ingreso retenciones")=0),"REVISAR: acreditación IRPF",IF(LEN(Datos!$B$24&amp;"")=0,"REVISAR: seleccionar modalidad",IF(Datos!$B$24="Normal","Adjuntar factura y pagos","Conservar factura y pagos")))))</f>
        <v/>
      </c>
      <c r="AE74" s="56"/>
    </row>
    <row r="75" customFormat="false" ht="19.5" hidden="false" customHeight="true" outlineLevel="0" collapsed="false">
      <c r="A75" s="43" t="s">
        <v>180</v>
      </c>
      <c r="B75" s="44"/>
      <c r="C75" s="44"/>
      <c r="D75" s="45"/>
      <c r="E75" s="45"/>
      <c r="F75" s="46"/>
      <c r="G75" s="44"/>
      <c r="H75" s="47"/>
      <c r="I75" s="47"/>
      <c r="J75" s="44"/>
      <c r="K75" s="48"/>
      <c r="L75" s="49" t="str">
        <f aca="false">IF(OR(COUNTA(B75:K75,M75,O75:Q75,T75:V75,Y75,AE75)=0,LEN(H75&amp;"")=0,LEN(I75&amp;"")=0,LEN(J75&amp;"")=0,LEN(K75&amp;"")=0),"",ROUND((H75+I75-IF(J75="Sí",I75*IF(LEN(AE75&amp;"")=0,1,AE75),0))*K75,2))</f>
        <v/>
      </c>
      <c r="M75" s="47"/>
      <c r="N75" s="50" t="str">
        <f aca="false">IF(OR(COUNTA(B75:K75,M75,O75:Q75,T75:V75,Y75,AE75)=0,LEN(L75&amp;"")=0),"",IF(B75="Otros costes no subvencionables",0,IF(B75="Alojamiento y manutención",IF(LEN(W75&amp;"")=0,"",ROUND(MAX(0,MIN(L75-M75,W75*80)),2)),ROUND(L75-M75,2))))</f>
        <v/>
      </c>
      <c r="O75" s="47"/>
      <c r="P75" s="47"/>
      <c r="Q75" s="47"/>
      <c r="R75" s="49" t="str">
        <f aca="false">IF(COUNTA(B75:K75,M75,O75:Q75,T75:V75,Y75,AE75)=0,"",SUMIFS(Pagos!$D$6:$D$405,Pagos!$B$6:$B$405,A75))</f>
        <v/>
      </c>
      <c r="S75" s="51" t="str">
        <f aca="false">IF(OR(COUNTA(B75:K75,M75,O75:Q75,T75:V75,Y75,AE75)=0,COUNTIFS(Pagos!$B$6:$B$405,A75,Pagos!$C$6:$C$405,"&gt;0")=0),"",_xlfn.MAXIFS(Pagos!$C$6:$C$405,Pagos!$B$6:$B$405,A75))</f>
        <v/>
      </c>
      <c r="T75" s="52"/>
      <c r="U75" s="52"/>
      <c r="V75" s="44"/>
      <c r="W75" s="53" t="str">
        <f aca="false">IF(OR(COUNTA(B75:K75,M75,O75:Q75,T75:V75,Y75,AE75)=0,B75&lt;&gt;"Alojamiento y manutención",LEN(T75&amp;"")=0,LEN(U75&amp;"")=0),"",T75*U75)</f>
        <v/>
      </c>
      <c r="X75" s="49" t="str">
        <f aca="false">IF(OR(COUNTA(B75:K75,M75,O75:Q75,T75:V75,Y75,AE75)=0,B75&lt;&gt;"Asesoría y gestión",LEN(N75&amp;"")=0),"",IF(H75+I75-IF(J75="Sí",I75*IF(LEN(AE75&amp;"")=0,1,AE75),0)=0,0,ROUND(N75*H75/(H75+I75-IF(J75="Sí",I75*IF(LEN(AE75&amp;"")=0,1,AE75),0)),2)))</f>
        <v/>
      </c>
      <c r="Y75" s="44"/>
      <c r="Z75" s="54" t="str">
        <f aca="false">IF(COUNTA(B75:K75,M75,O75:Q75,T75:V75,Y75,AE75)=0,"",IF(OR(COUNTA(B75:K75,M75,O75:Q75,T75:V75,Y75,AE75)=0,LEN(B75&amp;"")=0,LEN(C75&amp;"")=0,LEN(D75&amp;"")=0,LEN(E75&amp;"")=0,LEN(F75&amp;"")=0,LEN(G75&amp;"")=0,LEN(H75&amp;"")=0,LEN(I75&amp;"")=0,LEN(J75&amp;"")=0,LEN(K75&amp;"")=0,LEN(O75&amp;"")=0,LEN(P75&amp;"")=0,LEN(Q75&amp;"")=0,LEN(V75&amp;"")=0,AND(B75="Alojamiento y manutención",OR(LEN(T75&amp;"")=0,LEN(U75&amp;"")=0))),"REVISAR: faltan datos","Completo"))</f>
        <v/>
      </c>
      <c r="AA75" s="55" t="str">
        <f aca="false">IF(COUNTA(B75:K75,M75,O75:Q75,T75:V75,Y75,AE75)=0,"",IF(OR(LEN(Datos!$B$20&amp;"")=0,LEN(F75&amp;"")=0),"REVISAR: falta período/fecha",IF(OR(F75&lt;Datos!$B$22,F75&gt;Datos!$B$21),"REVISAR: emisión fuera de período",IF(COUNTIFS(Pagos!$B$6:$B$405,A75,Pagos!$C$6:$C$405,"&gt;"&amp;Datos!$B$23)&gt;0,"REVISAR: pago fuera de plazo",IF(COUNTIFS(Pagos!$B$6:$B$405,A75,Pagos!$C$6:$C$405,"&gt;"&amp;Datos!$B$21)&gt;0,"REVISAR: arts. 14.3 / 15.4","Sin alerta de fechas")))))</f>
        <v/>
      </c>
      <c r="AB75" s="55" t="str">
        <f aca="false">IF(COUNTA(B75:K75,M75,O75:Q75,T75:V75,Y75,AE75)=0,"",IF(Z75&lt;&gt;"Completo","REVISAR: completar datos",IF(OR(H75&lt;0,I75&lt;0,K75&lt;=0,K75&gt;1,M75&lt;0,M75&gt;L75,O75&lt;0,P75&lt;0,Q75&lt;0,Q75&gt;H75+I75,N75&lt;0,O75&gt;N75,O75+P75&gt;L75+0.01,AND(J75&lt;&gt;"Sí",J75&lt;&gt;"No"),AND(LEN(AE75&amp;"")&lt;&gt;0,OR(AE75&lt;=0,AE75&gt;1,J75&lt;&gt;"Sí"))),"REVISAR: importes incoherentes",IF(ABS(R75-H75-I75)&gt;0.01,"REVISAR: pago incompleto/excesivo",IF(AND(B75="Alojamiento y manutención",OR(T75&lt;=0,U75&lt;=0,MOD(T75,1)&lt;&gt;0,MOD(U75,1)&lt;&gt;0)),"REVISAR: personas/días",IF(AND(Datos!$B$25="No recuperable",J75="Sí",I75&gt;0),"REVISAR: régimen IVA",IF(AND(Datos!$B$25="Totalmente recuperable",I75&gt;0,OR(J75&lt;&gt;"Sí",AND(LEN(AE75&amp;"")&lt;&gt;0,AE75&lt;&gt;1))),"REVISAR: régimen IVA",IF(AND(Datos!$B$25="Parcialmente recuperable",J75="Sí",I75&gt;0,LEN(AE75&amp;"")=0),"REVISAR: indicar % IVA", "Sin alerta de importes"))))))))</f>
        <v/>
      </c>
      <c r="AC75" s="55" t="str">
        <f aca="false">IF(COUNTA(B75:K75,M75,O75:Q75,T75:V75,Y75,AE75)=0,"",IF(OR(COUNTIFS($A$6:$A$205,A75)&gt;1,AND(LEN(D75&amp;"")&gt;0,LEN(E75&amp;"")&gt;0,COUNTIFS($D$6:$D$205,D75,$E$6:$E$205,E75)&gt;1)),"REVISAR: posible duplicado","Sin duplicado"))</f>
        <v/>
      </c>
      <c r="AD75" s="54" t="str">
        <f aca="false">IF(COUNTA(B75:K75,M75,O75:Q75,T75:V75,Y75,AE75)=0,"",IF(LEN(Datos!$B$17&amp;"")=0,"REVISAR: falta concesión",IF(AND(Q75&gt;0,COUNTIFS(Pagos!$B$6:$B$405,A75,Pagos!$E$6:$E$405,"Ingreso retenciones")=0),"REVISAR: acreditación IRPF",IF(LEN(Datos!$B$24&amp;"")=0,"REVISAR: seleccionar modalidad",IF(Datos!$B$24="Normal","Adjuntar factura y pagos","Conservar factura y pagos")))))</f>
        <v/>
      </c>
      <c r="AE75" s="56"/>
    </row>
    <row r="76" customFormat="false" ht="19.5" hidden="false" customHeight="true" outlineLevel="0" collapsed="false">
      <c r="A76" s="43" t="s">
        <v>181</v>
      </c>
      <c r="B76" s="44"/>
      <c r="C76" s="44"/>
      <c r="D76" s="45"/>
      <c r="E76" s="45"/>
      <c r="F76" s="46"/>
      <c r="G76" s="44"/>
      <c r="H76" s="47"/>
      <c r="I76" s="47"/>
      <c r="J76" s="44"/>
      <c r="K76" s="48"/>
      <c r="L76" s="49" t="str">
        <f aca="false">IF(OR(COUNTA(B76:K76,M76,O76:Q76,T76:V76,Y76,AE76)=0,LEN(H76&amp;"")=0,LEN(I76&amp;"")=0,LEN(J76&amp;"")=0,LEN(K76&amp;"")=0),"",ROUND((H76+I76-IF(J76="Sí",I76*IF(LEN(AE76&amp;"")=0,1,AE76),0))*K76,2))</f>
        <v/>
      </c>
      <c r="M76" s="47"/>
      <c r="N76" s="50" t="str">
        <f aca="false">IF(OR(COUNTA(B76:K76,M76,O76:Q76,T76:V76,Y76,AE76)=0,LEN(L76&amp;"")=0),"",IF(B76="Otros costes no subvencionables",0,IF(B76="Alojamiento y manutención",IF(LEN(W76&amp;"")=0,"",ROUND(MAX(0,MIN(L76-M76,W76*80)),2)),ROUND(L76-M76,2))))</f>
        <v/>
      </c>
      <c r="O76" s="47"/>
      <c r="P76" s="47"/>
      <c r="Q76" s="47"/>
      <c r="R76" s="49" t="str">
        <f aca="false">IF(COUNTA(B76:K76,M76,O76:Q76,T76:V76,Y76,AE76)=0,"",SUMIFS(Pagos!$D$6:$D$405,Pagos!$B$6:$B$405,A76))</f>
        <v/>
      </c>
      <c r="S76" s="51" t="str">
        <f aca="false">IF(OR(COUNTA(B76:K76,M76,O76:Q76,T76:V76,Y76,AE76)=0,COUNTIFS(Pagos!$B$6:$B$405,A76,Pagos!$C$6:$C$405,"&gt;0")=0),"",_xlfn.MAXIFS(Pagos!$C$6:$C$405,Pagos!$B$6:$B$405,A76))</f>
        <v/>
      </c>
      <c r="T76" s="52"/>
      <c r="U76" s="52"/>
      <c r="V76" s="44"/>
      <c r="W76" s="53" t="str">
        <f aca="false">IF(OR(COUNTA(B76:K76,M76,O76:Q76,T76:V76,Y76,AE76)=0,B76&lt;&gt;"Alojamiento y manutención",LEN(T76&amp;"")=0,LEN(U76&amp;"")=0),"",T76*U76)</f>
        <v/>
      </c>
      <c r="X76" s="49" t="str">
        <f aca="false">IF(OR(COUNTA(B76:K76,M76,O76:Q76,T76:V76,Y76,AE76)=0,B76&lt;&gt;"Asesoría y gestión",LEN(N76&amp;"")=0),"",IF(H76+I76-IF(J76="Sí",I76*IF(LEN(AE76&amp;"")=0,1,AE76),0)=0,0,ROUND(N76*H76/(H76+I76-IF(J76="Sí",I76*IF(LEN(AE76&amp;"")=0,1,AE76),0)),2)))</f>
        <v/>
      </c>
      <c r="Y76" s="44"/>
      <c r="Z76" s="54" t="str">
        <f aca="false">IF(COUNTA(B76:K76,M76,O76:Q76,T76:V76,Y76,AE76)=0,"",IF(OR(COUNTA(B76:K76,M76,O76:Q76,T76:V76,Y76,AE76)=0,LEN(B76&amp;"")=0,LEN(C76&amp;"")=0,LEN(D76&amp;"")=0,LEN(E76&amp;"")=0,LEN(F76&amp;"")=0,LEN(G76&amp;"")=0,LEN(H76&amp;"")=0,LEN(I76&amp;"")=0,LEN(J76&amp;"")=0,LEN(K76&amp;"")=0,LEN(O76&amp;"")=0,LEN(P76&amp;"")=0,LEN(Q76&amp;"")=0,LEN(V76&amp;"")=0,AND(B76="Alojamiento y manutención",OR(LEN(T76&amp;"")=0,LEN(U76&amp;"")=0))),"REVISAR: faltan datos","Completo"))</f>
        <v/>
      </c>
      <c r="AA76" s="55" t="str">
        <f aca="false">IF(COUNTA(B76:K76,M76,O76:Q76,T76:V76,Y76,AE76)=0,"",IF(OR(LEN(Datos!$B$20&amp;"")=0,LEN(F76&amp;"")=0),"REVISAR: falta período/fecha",IF(OR(F76&lt;Datos!$B$22,F76&gt;Datos!$B$21),"REVISAR: emisión fuera de período",IF(COUNTIFS(Pagos!$B$6:$B$405,A76,Pagos!$C$6:$C$405,"&gt;"&amp;Datos!$B$23)&gt;0,"REVISAR: pago fuera de plazo",IF(COUNTIFS(Pagos!$B$6:$B$405,A76,Pagos!$C$6:$C$405,"&gt;"&amp;Datos!$B$21)&gt;0,"REVISAR: arts. 14.3 / 15.4","Sin alerta de fechas")))))</f>
        <v/>
      </c>
      <c r="AB76" s="55" t="str">
        <f aca="false">IF(COUNTA(B76:K76,M76,O76:Q76,T76:V76,Y76,AE76)=0,"",IF(Z76&lt;&gt;"Completo","REVISAR: completar datos",IF(OR(H76&lt;0,I76&lt;0,K76&lt;=0,K76&gt;1,M76&lt;0,M76&gt;L76,O76&lt;0,P76&lt;0,Q76&lt;0,Q76&gt;H76+I76,N76&lt;0,O76&gt;N76,O76+P76&gt;L76+0.01,AND(J76&lt;&gt;"Sí",J76&lt;&gt;"No"),AND(LEN(AE76&amp;"")&lt;&gt;0,OR(AE76&lt;=0,AE76&gt;1,J76&lt;&gt;"Sí"))),"REVISAR: importes incoherentes",IF(ABS(R76-H76-I76)&gt;0.01,"REVISAR: pago incompleto/excesivo",IF(AND(B76="Alojamiento y manutención",OR(T76&lt;=0,U76&lt;=0,MOD(T76,1)&lt;&gt;0,MOD(U76,1)&lt;&gt;0)),"REVISAR: personas/días",IF(AND(Datos!$B$25="No recuperable",J76="Sí",I76&gt;0),"REVISAR: régimen IVA",IF(AND(Datos!$B$25="Totalmente recuperable",I76&gt;0,OR(J76&lt;&gt;"Sí",AND(LEN(AE76&amp;"")&lt;&gt;0,AE76&lt;&gt;1))),"REVISAR: régimen IVA",IF(AND(Datos!$B$25="Parcialmente recuperable",J76="Sí",I76&gt;0,LEN(AE76&amp;"")=0),"REVISAR: indicar % IVA", "Sin alerta de importes"))))))))</f>
        <v/>
      </c>
      <c r="AC76" s="55" t="str">
        <f aca="false">IF(COUNTA(B76:K76,M76,O76:Q76,T76:V76,Y76,AE76)=0,"",IF(OR(COUNTIFS($A$6:$A$205,A76)&gt;1,AND(LEN(D76&amp;"")&gt;0,LEN(E76&amp;"")&gt;0,COUNTIFS($D$6:$D$205,D76,$E$6:$E$205,E76)&gt;1)),"REVISAR: posible duplicado","Sin duplicado"))</f>
        <v/>
      </c>
      <c r="AD76" s="54" t="str">
        <f aca="false">IF(COUNTA(B76:K76,M76,O76:Q76,T76:V76,Y76,AE76)=0,"",IF(LEN(Datos!$B$17&amp;"")=0,"REVISAR: falta concesión",IF(AND(Q76&gt;0,COUNTIFS(Pagos!$B$6:$B$405,A76,Pagos!$E$6:$E$405,"Ingreso retenciones")=0),"REVISAR: acreditación IRPF",IF(LEN(Datos!$B$24&amp;"")=0,"REVISAR: seleccionar modalidad",IF(Datos!$B$24="Normal","Adjuntar factura y pagos","Conservar factura y pagos")))))</f>
        <v/>
      </c>
      <c r="AE76" s="56"/>
    </row>
    <row r="77" customFormat="false" ht="19.5" hidden="false" customHeight="true" outlineLevel="0" collapsed="false">
      <c r="A77" s="43" t="s">
        <v>182</v>
      </c>
      <c r="B77" s="44"/>
      <c r="C77" s="44"/>
      <c r="D77" s="45"/>
      <c r="E77" s="45"/>
      <c r="F77" s="46"/>
      <c r="G77" s="44"/>
      <c r="H77" s="47"/>
      <c r="I77" s="47"/>
      <c r="J77" s="44"/>
      <c r="K77" s="48"/>
      <c r="L77" s="49" t="str">
        <f aca="false">IF(OR(COUNTA(B77:K77,M77,O77:Q77,T77:V77,Y77,AE77)=0,LEN(H77&amp;"")=0,LEN(I77&amp;"")=0,LEN(J77&amp;"")=0,LEN(K77&amp;"")=0),"",ROUND((H77+I77-IF(J77="Sí",I77*IF(LEN(AE77&amp;"")=0,1,AE77),0))*K77,2))</f>
        <v/>
      </c>
      <c r="M77" s="47"/>
      <c r="N77" s="50" t="str">
        <f aca="false">IF(OR(COUNTA(B77:K77,M77,O77:Q77,T77:V77,Y77,AE77)=0,LEN(L77&amp;"")=0),"",IF(B77="Otros costes no subvencionables",0,IF(B77="Alojamiento y manutención",IF(LEN(W77&amp;"")=0,"",ROUND(MAX(0,MIN(L77-M77,W77*80)),2)),ROUND(L77-M77,2))))</f>
        <v/>
      </c>
      <c r="O77" s="47"/>
      <c r="P77" s="47"/>
      <c r="Q77" s="47"/>
      <c r="R77" s="49" t="str">
        <f aca="false">IF(COUNTA(B77:K77,M77,O77:Q77,T77:V77,Y77,AE77)=0,"",SUMIFS(Pagos!$D$6:$D$405,Pagos!$B$6:$B$405,A77))</f>
        <v/>
      </c>
      <c r="S77" s="51" t="str">
        <f aca="false">IF(OR(COUNTA(B77:K77,M77,O77:Q77,T77:V77,Y77,AE77)=0,COUNTIFS(Pagos!$B$6:$B$405,A77,Pagos!$C$6:$C$405,"&gt;0")=0),"",_xlfn.MAXIFS(Pagos!$C$6:$C$405,Pagos!$B$6:$B$405,A77))</f>
        <v/>
      </c>
      <c r="T77" s="52"/>
      <c r="U77" s="52"/>
      <c r="V77" s="44"/>
      <c r="W77" s="53" t="str">
        <f aca="false">IF(OR(COUNTA(B77:K77,M77,O77:Q77,T77:V77,Y77,AE77)=0,B77&lt;&gt;"Alojamiento y manutención",LEN(T77&amp;"")=0,LEN(U77&amp;"")=0),"",T77*U77)</f>
        <v/>
      </c>
      <c r="X77" s="49" t="str">
        <f aca="false">IF(OR(COUNTA(B77:K77,M77,O77:Q77,T77:V77,Y77,AE77)=0,B77&lt;&gt;"Asesoría y gestión",LEN(N77&amp;"")=0),"",IF(H77+I77-IF(J77="Sí",I77*IF(LEN(AE77&amp;"")=0,1,AE77),0)=0,0,ROUND(N77*H77/(H77+I77-IF(J77="Sí",I77*IF(LEN(AE77&amp;"")=0,1,AE77),0)),2)))</f>
        <v/>
      </c>
      <c r="Y77" s="44"/>
      <c r="Z77" s="54" t="str">
        <f aca="false">IF(COUNTA(B77:K77,M77,O77:Q77,T77:V77,Y77,AE77)=0,"",IF(OR(COUNTA(B77:K77,M77,O77:Q77,T77:V77,Y77,AE77)=0,LEN(B77&amp;"")=0,LEN(C77&amp;"")=0,LEN(D77&amp;"")=0,LEN(E77&amp;"")=0,LEN(F77&amp;"")=0,LEN(G77&amp;"")=0,LEN(H77&amp;"")=0,LEN(I77&amp;"")=0,LEN(J77&amp;"")=0,LEN(K77&amp;"")=0,LEN(O77&amp;"")=0,LEN(P77&amp;"")=0,LEN(Q77&amp;"")=0,LEN(V77&amp;"")=0,AND(B77="Alojamiento y manutención",OR(LEN(T77&amp;"")=0,LEN(U77&amp;"")=0))),"REVISAR: faltan datos","Completo"))</f>
        <v/>
      </c>
      <c r="AA77" s="55" t="str">
        <f aca="false">IF(COUNTA(B77:K77,M77,O77:Q77,T77:V77,Y77,AE77)=0,"",IF(OR(LEN(Datos!$B$20&amp;"")=0,LEN(F77&amp;"")=0),"REVISAR: falta período/fecha",IF(OR(F77&lt;Datos!$B$22,F77&gt;Datos!$B$21),"REVISAR: emisión fuera de período",IF(COUNTIFS(Pagos!$B$6:$B$405,A77,Pagos!$C$6:$C$405,"&gt;"&amp;Datos!$B$23)&gt;0,"REVISAR: pago fuera de plazo",IF(COUNTIFS(Pagos!$B$6:$B$405,A77,Pagos!$C$6:$C$405,"&gt;"&amp;Datos!$B$21)&gt;0,"REVISAR: arts. 14.3 / 15.4","Sin alerta de fechas")))))</f>
        <v/>
      </c>
      <c r="AB77" s="55" t="str">
        <f aca="false">IF(COUNTA(B77:K77,M77,O77:Q77,T77:V77,Y77,AE77)=0,"",IF(Z77&lt;&gt;"Completo","REVISAR: completar datos",IF(OR(H77&lt;0,I77&lt;0,K77&lt;=0,K77&gt;1,M77&lt;0,M77&gt;L77,O77&lt;0,P77&lt;0,Q77&lt;0,Q77&gt;H77+I77,N77&lt;0,O77&gt;N77,O77+P77&gt;L77+0.01,AND(J77&lt;&gt;"Sí",J77&lt;&gt;"No"),AND(LEN(AE77&amp;"")&lt;&gt;0,OR(AE77&lt;=0,AE77&gt;1,J77&lt;&gt;"Sí"))),"REVISAR: importes incoherentes",IF(ABS(R77-H77-I77)&gt;0.01,"REVISAR: pago incompleto/excesivo",IF(AND(B77="Alojamiento y manutención",OR(T77&lt;=0,U77&lt;=0,MOD(T77,1)&lt;&gt;0,MOD(U77,1)&lt;&gt;0)),"REVISAR: personas/días",IF(AND(Datos!$B$25="No recuperable",J77="Sí",I77&gt;0),"REVISAR: régimen IVA",IF(AND(Datos!$B$25="Totalmente recuperable",I77&gt;0,OR(J77&lt;&gt;"Sí",AND(LEN(AE77&amp;"")&lt;&gt;0,AE77&lt;&gt;1))),"REVISAR: régimen IVA",IF(AND(Datos!$B$25="Parcialmente recuperable",J77="Sí",I77&gt;0,LEN(AE77&amp;"")=0),"REVISAR: indicar % IVA", "Sin alerta de importes"))))))))</f>
        <v/>
      </c>
      <c r="AC77" s="55" t="str">
        <f aca="false">IF(COUNTA(B77:K77,M77,O77:Q77,T77:V77,Y77,AE77)=0,"",IF(OR(COUNTIFS($A$6:$A$205,A77)&gt;1,AND(LEN(D77&amp;"")&gt;0,LEN(E77&amp;"")&gt;0,COUNTIFS($D$6:$D$205,D77,$E$6:$E$205,E77)&gt;1)),"REVISAR: posible duplicado","Sin duplicado"))</f>
        <v/>
      </c>
      <c r="AD77" s="54" t="str">
        <f aca="false">IF(COUNTA(B77:K77,M77,O77:Q77,T77:V77,Y77,AE77)=0,"",IF(LEN(Datos!$B$17&amp;"")=0,"REVISAR: falta concesión",IF(AND(Q77&gt;0,COUNTIFS(Pagos!$B$6:$B$405,A77,Pagos!$E$6:$E$405,"Ingreso retenciones")=0),"REVISAR: acreditación IRPF",IF(LEN(Datos!$B$24&amp;"")=0,"REVISAR: seleccionar modalidad",IF(Datos!$B$24="Normal","Adjuntar factura y pagos","Conservar factura y pagos")))))</f>
        <v/>
      </c>
      <c r="AE77" s="56"/>
    </row>
    <row r="78" customFormat="false" ht="19.5" hidden="false" customHeight="true" outlineLevel="0" collapsed="false">
      <c r="A78" s="43" t="s">
        <v>183</v>
      </c>
      <c r="B78" s="44"/>
      <c r="C78" s="44"/>
      <c r="D78" s="45"/>
      <c r="E78" s="45"/>
      <c r="F78" s="46"/>
      <c r="G78" s="44"/>
      <c r="H78" s="47"/>
      <c r="I78" s="47"/>
      <c r="J78" s="44"/>
      <c r="K78" s="48"/>
      <c r="L78" s="49" t="str">
        <f aca="false">IF(OR(COUNTA(B78:K78,M78,O78:Q78,T78:V78,Y78,AE78)=0,LEN(H78&amp;"")=0,LEN(I78&amp;"")=0,LEN(J78&amp;"")=0,LEN(K78&amp;"")=0),"",ROUND((H78+I78-IF(J78="Sí",I78*IF(LEN(AE78&amp;"")=0,1,AE78),0))*K78,2))</f>
        <v/>
      </c>
      <c r="M78" s="47"/>
      <c r="N78" s="50" t="str">
        <f aca="false">IF(OR(COUNTA(B78:K78,M78,O78:Q78,T78:V78,Y78,AE78)=0,LEN(L78&amp;"")=0),"",IF(B78="Otros costes no subvencionables",0,IF(B78="Alojamiento y manutención",IF(LEN(W78&amp;"")=0,"",ROUND(MAX(0,MIN(L78-M78,W78*80)),2)),ROUND(L78-M78,2))))</f>
        <v/>
      </c>
      <c r="O78" s="47"/>
      <c r="P78" s="47"/>
      <c r="Q78" s="47"/>
      <c r="R78" s="49" t="str">
        <f aca="false">IF(COUNTA(B78:K78,M78,O78:Q78,T78:V78,Y78,AE78)=0,"",SUMIFS(Pagos!$D$6:$D$405,Pagos!$B$6:$B$405,A78))</f>
        <v/>
      </c>
      <c r="S78" s="51" t="str">
        <f aca="false">IF(OR(COUNTA(B78:K78,M78,O78:Q78,T78:V78,Y78,AE78)=0,COUNTIFS(Pagos!$B$6:$B$405,A78,Pagos!$C$6:$C$405,"&gt;0")=0),"",_xlfn.MAXIFS(Pagos!$C$6:$C$405,Pagos!$B$6:$B$405,A78))</f>
        <v/>
      </c>
      <c r="T78" s="52"/>
      <c r="U78" s="52"/>
      <c r="V78" s="44"/>
      <c r="W78" s="53" t="str">
        <f aca="false">IF(OR(COUNTA(B78:K78,M78,O78:Q78,T78:V78,Y78,AE78)=0,B78&lt;&gt;"Alojamiento y manutención",LEN(T78&amp;"")=0,LEN(U78&amp;"")=0),"",T78*U78)</f>
        <v/>
      </c>
      <c r="X78" s="49" t="str">
        <f aca="false">IF(OR(COUNTA(B78:K78,M78,O78:Q78,T78:V78,Y78,AE78)=0,B78&lt;&gt;"Asesoría y gestión",LEN(N78&amp;"")=0),"",IF(H78+I78-IF(J78="Sí",I78*IF(LEN(AE78&amp;"")=0,1,AE78),0)=0,0,ROUND(N78*H78/(H78+I78-IF(J78="Sí",I78*IF(LEN(AE78&amp;"")=0,1,AE78),0)),2)))</f>
        <v/>
      </c>
      <c r="Y78" s="44"/>
      <c r="Z78" s="54" t="str">
        <f aca="false">IF(COUNTA(B78:K78,M78,O78:Q78,T78:V78,Y78,AE78)=0,"",IF(OR(COUNTA(B78:K78,M78,O78:Q78,T78:V78,Y78,AE78)=0,LEN(B78&amp;"")=0,LEN(C78&amp;"")=0,LEN(D78&amp;"")=0,LEN(E78&amp;"")=0,LEN(F78&amp;"")=0,LEN(G78&amp;"")=0,LEN(H78&amp;"")=0,LEN(I78&amp;"")=0,LEN(J78&amp;"")=0,LEN(K78&amp;"")=0,LEN(O78&amp;"")=0,LEN(P78&amp;"")=0,LEN(Q78&amp;"")=0,LEN(V78&amp;"")=0,AND(B78="Alojamiento y manutención",OR(LEN(T78&amp;"")=0,LEN(U78&amp;"")=0))),"REVISAR: faltan datos","Completo"))</f>
        <v/>
      </c>
      <c r="AA78" s="55" t="str">
        <f aca="false">IF(COUNTA(B78:K78,M78,O78:Q78,T78:V78,Y78,AE78)=0,"",IF(OR(LEN(Datos!$B$20&amp;"")=0,LEN(F78&amp;"")=0),"REVISAR: falta período/fecha",IF(OR(F78&lt;Datos!$B$22,F78&gt;Datos!$B$21),"REVISAR: emisión fuera de período",IF(COUNTIFS(Pagos!$B$6:$B$405,A78,Pagos!$C$6:$C$405,"&gt;"&amp;Datos!$B$23)&gt;0,"REVISAR: pago fuera de plazo",IF(COUNTIFS(Pagos!$B$6:$B$405,A78,Pagos!$C$6:$C$405,"&gt;"&amp;Datos!$B$21)&gt;0,"REVISAR: arts. 14.3 / 15.4","Sin alerta de fechas")))))</f>
        <v/>
      </c>
      <c r="AB78" s="55" t="str">
        <f aca="false">IF(COUNTA(B78:K78,M78,O78:Q78,T78:V78,Y78,AE78)=0,"",IF(Z78&lt;&gt;"Completo","REVISAR: completar datos",IF(OR(H78&lt;0,I78&lt;0,K78&lt;=0,K78&gt;1,M78&lt;0,M78&gt;L78,O78&lt;0,P78&lt;0,Q78&lt;0,Q78&gt;H78+I78,N78&lt;0,O78&gt;N78,O78+P78&gt;L78+0.01,AND(J78&lt;&gt;"Sí",J78&lt;&gt;"No"),AND(LEN(AE78&amp;"")&lt;&gt;0,OR(AE78&lt;=0,AE78&gt;1,J78&lt;&gt;"Sí"))),"REVISAR: importes incoherentes",IF(ABS(R78-H78-I78)&gt;0.01,"REVISAR: pago incompleto/excesivo",IF(AND(B78="Alojamiento y manutención",OR(T78&lt;=0,U78&lt;=0,MOD(T78,1)&lt;&gt;0,MOD(U78,1)&lt;&gt;0)),"REVISAR: personas/días",IF(AND(Datos!$B$25="No recuperable",J78="Sí",I78&gt;0),"REVISAR: régimen IVA",IF(AND(Datos!$B$25="Totalmente recuperable",I78&gt;0,OR(J78&lt;&gt;"Sí",AND(LEN(AE78&amp;"")&lt;&gt;0,AE78&lt;&gt;1))),"REVISAR: régimen IVA",IF(AND(Datos!$B$25="Parcialmente recuperable",J78="Sí",I78&gt;0,LEN(AE78&amp;"")=0),"REVISAR: indicar % IVA", "Sin alerta de importes"))))))))</f>
        <v/>
      </c>
      <c r="AC78" s="55" t="str">
        <f aca="false">IF(COUNTA(B78:K78,M78,O78:Q78,T78:V78,Y78,AE78)=0,"",IF(OR(COUNTIFS($A$6:$A$205,A78)&gt;1,AND(LEN(D78&amp;"")&gt;0,LEN(E78&amp;"")&gt;0,COUNTIFS($D$6:$D$205,D78,$E$6:$E$205,E78)&gt;1)),"REVISAR: posible duplicado","Sin duplicado"))</f>
        <v/>
      </c>
      <c r="AD78" s="54" t="str">
        <f aca="false">IF(COUNTA(B78:K78,M78,O78:Q78,T78:V78,Y78,AE78)=0,"",IF(LEN(Datos!$B$17&amp;"")=0,"REVISAR: falta concesión",IF(AND(Q78&gt;0,COUNTIFS(Pagos!$B$6:$B$405,A78,Pagos!$E$6:$E$405,"Ingreso retenciones")=0),"REVISAR: acreditación IRPF",IF(LEN(Datos!$B$24&amp;"")=0,"REVISAR: seleccionar modalidad",IF(Datos!$B$24="Normal","Adjuntar factura y pagos","Conservar factura y pagos")))))</f>
        <v/>
      </c>
      <c r="AE78" s="56"/>
    </row>
    <row r="79" customFormat="false" ht="19.5" hidden="false" customHeight="true" outlineLevel="0" collapsed="false">
      <c r="A79" s="43" t="s">
        <v>184</v>
      </c>
      <c r="B79" s="44"/>
      <c r="C79" s="44"/>
      <c r="D79" s="45"/>
      <c r="E79" s="45"/>
      <c r="F79" s="46"/>
      <c r="G79" s="44"/>
      <c r="H79" s="47"/>
      <c r="I79" s="47"/>
      <c r="J79" s="44"/>
      <c r="K79" s="48"/>
      <c r="L79" s="49" t="str">
        <f aca="false">IF(OR(COUNTA(B79:K79,M79,O79:Q79,T79:V79,Y79,AE79)=0,LEN(H79&amp;"")=0,LEN(I79&amp;"")=0,LEN(J79&amp;"")=0,LEN(K79&amp;"")=0),"",ROUND((H79+I79-IF(J79="Sí",I79*IF(LEN(AE79&amp;"")=0,1,AE79),0))*K79,2))</f>
        <v/>
      </c>
      <c r="M79" s="47"/>
      <c r="N79" s="50" t="str">
        <f aca="false">IF(OR(COUNTA(B79:K79,M79,O79:Q79,T79:V79,Y79,AE79)=0,LEN(L79&amp;"")=0),"",IF(B79="Otros costes no subvencionables",0,IF(B79="Alojamiento y manutención",IF(LEN(W79&amp;"")=0,"",ROUND(MAX(0,MIN(L79-M79,W79*80)),2)),ROUND(L79-M79,2))))</f>
        <v/>
      </c>
      <c r="O79" s="47"/>
      <c r="P79" s="47"/>
      <c r="Q79" s="47"/>
      <c r="R79" s="49" t="str">
        <f aca="false">IF(COUNTA(B79:K79,M79,O79:Q79,T79:V79,Y79,AE79)=0,"",SUMIFS(Pagos!$D$6:$D$405,Pagos!$B$6:$B$405,A79))</f>
        <v/>
      </c>
      <c r="S79" s="51" t="str">
        <f aca="false">IF(OR(COUNTA(B79:K79,M79,O79:Q79,T79:V79,Y79,AE79)=0,COUNTIFS(Pagos!$B$6:$B$405,A79,Pagos!$C$6:$C$405,"&gt;0")=0),"",_xlfn.MAXIFS(Pagos!$C$6:$C$405,Pagos!$B$6:$B$405,A79))</f>
        <v/>
      </c>
      <c r="T79" s="52"/>
      <c r="U79" s="52"/>
      <c r="V79" s="44"/>
      <c r="W79" s="53" t="str">
        <f aca="false">IF(OR(COUNTA(B79:K79,M79,O79:Q79,T79:V79,Y79,AE79)=0,B79&lt;&gt;"Alojamiento y manutención",LEN(T79&amp;"")=0,LEN(U79&amp;"")=0),"",T79*U79)</f>
        <v/>
      </c>
      <c r="X79" s="49" t="str">
        <f aca="false">IF(OR(COUNTA(B79:K79,M79,O79:Q79,T79:V79,Y79,AE79)=0,B79&lt;&gt;"Asesoría y gestión",LEN(N79&amp;"")=0),"",IF(H79+I79-IF(J79="Sí",I79*IF(LEN(AE79&amp;"")=0,1,AE79),0)=0,0,ROUND(N79*H79/(H79+I79-IF(J79="Sí",I79*IF(LEN(AE79&amp;"")=0,1,AE79),0)),2)))</f>
        <v/>
      </c>
      <c r="Y79" s="44"/>
      <c r="Z79" s="54" t="str">
        <f aca="false">IF(COUNTA(B79:K79,M79,O79:Q79,T79:V79,Y79,AE79)=0,"",IF(OR(COUNTA(B79:K79,M79,O79:Q79,T79:V79,Y79,AE79)=0,LEN(B79&amp;"")=0,LEN(C79&amp;"")=0,LEN(D79&amp;"")=0,LEN(E79&amp;"")=0,LEN(F79&amp;"")=0,LEN(G79&amp;"")=0,LEN(H79&amp;"")=0,LEN(I79&amp;"")=0,LEN(J79&amp;"")=0,LEN(K79&amp;"")=0,LEN(O79&amp;"")=0,LEN(P79&amp;"")=0,LEN(Q79&amp;"")=0,LEN(V79&amp;"")=0,AND(B79="Alojamiento y manutención",OR(LEN(T79&amp;"")=0,LEN(U79&amp;"")=0))),"REVISAR: faltan datos","Completo"))</f>
        <v/>
      </c>
      <c r="AA79" s="55" t="str">
        <f aca="false">IF(COUNTA(B79:K79,M79,O79:Q79,T79:V79,Y79,AE79)=0,"",IF(OR(LEN(Datos!$B$20&amp;"")=0,LEN(F79&amp;"")=0),"REVISAR: falta período/fecha",IF(OR(F79&lt;Datos!$B$22,F79&gt;Datos!$B$21),"REVISAR: emisión fuera de período",IF(COUNTIFS(Pagos!$B$6:$B$405,A79,Pagos!$C$6:$C$405,"&gt;"&amp;Datos!$B$23)&gt;0,"REVISAR: pago fuera de plazo",IF(COUNTIFS(Pagos!$B$6:$B$405,A79,Pagos!$C$6:$C$405,"&gt;"&amp;Datos!$B$21)&gt;0,"REVISAR: arts. 14.3 / 15.4","Sin alerta de fechas")))))</f>
        <v/>
      </c>
      <c r="AB79" s="55" t="str">
        <f aca="false">IF(COUNTA(B79:K79,M79,O79:Q79,T79:V79,Y79,AE79)=0,"",IF(Z79&lt;&gt;"Completo","REVISAR: completar datos",IF(OR(H79&lt;0,I79&lt;0,K79&lt;=0,K79&gt;1,M79&lt;0,M79&gt;L79,O79&lt;0,P79&lt;0,Q79&lt;0,Q79&gt;H79+I79,N79&lt;0,O79&gt;N79,O79+P79&gt;L79+0.01,AND(J79&lt;&gt;"Sí",J79&lt;&gt;"No"),AND(LEN(AE79&amp;"")&lt;&gt;0,OR(AE79&lt;=0,AE79&gt;1,J79&lt;&gt;"Sí"))),"REVISAR: importes incoherentes",IF(ABS(R79-H79-I79)&gt;0.01,"REVISAR: pago incompleto/excesivo",IF(AND(B79="Alojamiento y manutención",OR(T79&lt;=0,U79&lt;=0,MOD(T79,1)&lt;&gt;0,MOD(U79,1)&lt;&gt;0)),"REVISAR: personas/días",IF(AND(Datos!$B$25="No recuperable",J79="Sí",I79&gt;0),"REVISAR: régimen IVA",IF(AND(Datos!$B$25="Totalmente recuperable",I79&gt;0,OR(J79&lt;&gt;"Sí",AND(LEN(AE79&amp;"")&lt;&gt;0,AE79&lt;&gt;1))),"REVISAR: régimen IVA",IF(AND(Datos!$B$25="Parcialmente recuperable",J79="Sí",I79&gt;0,LEN(AE79&amp;"")=0),"REVISAR: indicar % IVA", "Sin alerta de importes"))))))))</f>
        <v/>
      </c>
      <c r="AC79" s="55" t="str">
        <f aca="false">IF(COUNTA(B79:K79,M79,O79:Q79,T79:V79,Y79,AE79)=0,"",IF(OR(COUNTIFS($A$6:$A$205,A79)&gt;1,AND(LEN(D79&amp;"")&gt;0,LEN(E79&amp;"")&gt;0,COUNTIFS($D$6:$D$205,D79,$E$6:$E$205,E79)&gt;1)),"REVISAR: posible duplicado","Sin duplicado"))</f>
        <v/>
      </c>
      <c r="AD79" s="54" t="str">
        <f aca="false">IF(COUNTA(B79:K79,M79,O79:Q79,T79:V79,Y79,AE79)=0,"",IF(LEN(Datos!$B$17&amp;"")=0,"REVISAR: falta concesión",IF(AND(Q79&gt;0,COUNTIFS(Pagos!$B$6:$B$405,A79,Pagos!$E$6:$E$405,"Ingreso retenciones")=0),"REVISAR: acreditación IRPF",IF(LEN(Datos!$B$24&amp;"")=0,"REVISAR: seleccionar modalidad",IF(Datos!$B$24="Normal","Adjuntar factura y pagos","Conservar factura y pagos")))))</f>
        <v/>
      </c>
      <c r="AE79" s="56"/>
    </row>
    <row r="80" customFormat="false" ht="19.5" hidden="false" customHeight="true" outlineLevel="0" collapsed="false">
      <c r="A80" s="43" t="s">
        <v>185</v>
      </c>
      <c r="B80" s="44"/>
      <c r="C80" s="44"/>
      <c r="D80" s="45"/>
      <c r="E80" s="45"/>
      <c r="F80" s="46"/>
      <c r="G80" s="44"/>
      <c r="H80" s="47"/>
      <c r="I80" s="47"/>
      <c r="J80" s="44"/>
      <c r="K80" s="48"/>
      <c r="L80" s="49" t="str">
        <f aca="false">IF(OR(COUNTA(B80:K80,M80,O80:Q80,T80:V80,Y80,AE80)=0,LEN(H80&amp;"")=0,LEN(I80&amp;"")=0,LEN(J80&amp;"")=0,LEN(K80&amp;"")=0),"",ROUND((H80+I80-IF(J80="Sí",I80*IF(LEN(AE80&amp;"")=0,1,AE80),0))*K80,2))</f>
        <v/>
      </c>
      <c r="M80" s="47"/>
      <c r="N80" s="50" t="str">
        <f aca="false">IF(OR(COUNTA(B80:K80,M80,O80:Q80,T80:V80,Y80,AE80)=0,LEN(L80&amp;"")=0),"",IF(B80="Otros costes no subvencionables",0,IF(B80="Alojamiento y manutención",IF(LEN(W80&amp;"")=0,"",ROUND(MAX(0,MIN(L80-M80,W80*80)),2)),ROUND(L80-M80,2))))</f>
        <v/>
      </c>
      <c r="O80" s="47"/>
      <c r="P80" s="47"/>
      <c r="Q80" s="47"/>
      <c r="R80" s="49" t="str">
        <f aca="false">IF(COUNTA(B80:K80,M80,O80:Q80,T80:V80,Y80,AE80)=0,"",SUMIFS(Pagos!$D$6:$D$405,Pagos!$B$6:$B$405,A80))</f>
        <v/>
      </c>
      <c r="S80" s="51" t="str">
        <f aca="false">IF(OR(COUNTA(B80:K80,M80,O80:Q80,T80:V80,Y80,AE80)=0,COUNTIFS(Pagos!$B$6:$B$405,A80,Pagos!$C$6:$C$405,"&gt;0")=0),"",_xlfn.MAXIFS(Pagos!$C$6:$C$405,Pagos!$B$6:$B$405,A80))</f>
        <v/>
      </c>
      <c r="T80" s="52"/>
      <c r="U80" s="52"/>
      <c r="V80" s="44"/>
      <c r="W80" s="53" t="str">
        <f aca="false">IF(OR(COUNTA(B80:K80,M80,O80:Q80,T80:V80,Y80,AE80)=0,B80&lt;&gt;"Alojamiento y manutención",LEN(T80&amp;"")=0,LEN(U80&amp;"")=0),"",T80*U80)</f>
        <v/>
      </c>
      <c r="X80" s="49" t="str">
        <f aca="false">IF(OR(COUNTA(B80:K80,M80,O80:Q80,T80:V80,Y80,AE80)=0,B80&lt;&gt;"Asesoría y gestión",LEN(N80&amp;"")=0),"",IF(H80+I80-IF(J80="Sí",I80*IF(LEN(AE80&amp;"")=0,1,AE80),0)=0,0,ROUND(N80*H80/(H80+I80-IF(J80="Sí",I80*IF(LEN(AE80&amp;"")=0,1,AE80),0)),2)))</f>
        <v/>
      </c>
      <c r="Y80" s="44"/>
      <c r="Z80" s="54" t="str">
        <f aca="false">IF(COUNTA(B80:K80,M80,O80:Q80,T80:V80,Y80,AE80)=0,"",IF(OR(COUNTA(B80:K80,M80,O80:Q80,T80:V80,Y80,AE80)=0,LEN(B80&amp;"")=0,LEN(C80&amp;"")=0,LEN(D80&amp;"")=0,LEN(E80&amp;"")=0,LEN(F80&amp;"")=0,LEN(G80&amp;"")=0,LEN(H80&amp;"")=0,LEN(I80&amp;"")=0,LEN(J80&amp;"")=0,LEN(K80&amp;"")=0,LEN(O80&amp;"")=0,LEN(P80&amp;"")=0,LEN(Q80&amp;"")=0,LEN(V80&amp;"")=0,AND(B80="Alojamiento y manutención",OR(LEN(T80&amp;"")=0,LEN(U80&amp;"")=0))),"REVISAR: faltan datos","Completo"))</f>
        <v/>
      </c>
      <c r="AA80" s="55" t="str">
        <f aca="false">IF(COUNTA(B80:K80,M80,O80:Q80,T80:V80,Y80,AE80)=0,"",IF(OR(LEN(Datos!$B$20&amp;"")=0,LEN(F80&amp;"")=0),"REVISAR: falta período/fecha",IF(OR(F80&lt;Datos!$B$22,F80&gt;Datos!$B$21),"REVISAR: emisión fuera de período",IF(COUNTIFS(Pagos!$B$6:$B$405,A80,Pagos!$C$6:$C$405,"&gt;"&amp;Datos!$B$23)&gt;0,"REVISAR: pago fuera de plazo",IF(COUNTIFS(Pagos!$B$6:$B$405,A80,Pagos!$C$6:$C$405,"&gt;"&amp;Datos!$B$21)&gt;0,"REVISAR: arts. 14.3 / 15.4","Sin alerta de fechas")))))</f>
        <v/>
      </c>
      <c r="AB80" s="55" t="str">
        <f aca="false">IF(COUNTA(B80:K80,M80,O80:Q80,T80:V80,Y80,AE80)=0,"",IF(Z80&lt;&gt;"Completo","REVISAR: completar datos",IF(OR(H80&lt;0,I80&lt;0,K80&lt;=0,K80&gt;1,M80&lt;0,M80&gt;L80,O80&lt;0,P80&lt;0,Q80&lt;0,Q80&gt;H80+I80,N80&lt;0,O80&gt;N80,O80+P80&gt;L80+0.01,AND(J80&lt;&gt;"Sí",J80&lt;&gt;"No"),AND(LEN(AE80&amp;"")&lt;&gt;0,OR(AE80&lt;=0,AE80&gt;1,J80&lt;&gt;"Sí"))),"REVISAR: importes incoherentes",IF(ABS(R80-H80-I80)&gt;0.01,"REVISAR: pago incompleto/excesivo",IF(AND(B80="Alojamiento y manutención",OR(T80&lt;=0,U80&lt;=0,MOD(T80,1)&lt;&gt;0,MOD(U80,1)&lt;&gt;0)),"REVISAR: personas/días",IF(AND(Datos!$B$25="No recuperable",J80="Sí",I80&gt;0),"REVISAR: régimen IVA",IF(AND(Datos!$B$25="Totalmente recuperable",I80&gt;0,OR(J80&lt;&gt;"Sí",AND(LEN(AE80&amp;"")&lt;&gt;0,AE80&lt;&gt;1))),"REVISAR: régimen IVA",IF(AND(Datos!$B$25="Parcialmente recuperable",J80="Sí",I80&gt;0,LEN(AE80&amp;"")=0),"REVISAR: indicar % IVA", "Sin alerta de importes"))))))))</f>
        <v/>
      </c>
      <c r="AC80" s="55" t="str">
        <f aca="false">IF(COUNTA(B80:K80,M80,O80:Q80,T80:V80,Y80,AE80)=0,"",IF(OR(COUNTIFS($A$6:$A$205,A80)&gt;1,AND(LEN(D80&amp;"")&gt;0,LEN(E80&amp;"")&gt;0,COUNTIFS($D$6:$D$205,D80,$E$6:$E$205,E80)&gt;1)),"REVISAR: posible duplicado","Sin duplicado"))</f>
        <v/>
      </c>
      <c r="AD80" s="54" t="str">
        <f aca="false">IF(COUNTA(B80:K80,M80,O80:Q80,T80:V80,Y80,AE80)=0,"",IF(LEN(Datos!$B$17&amp;"")=0,"REVISAR: falta concesión",IF(AND(Q80&gt;0,COUNTIFS(Pagos!$B$6:$B$405,A80,Pagos!$E$6:$E$405,"Ingreso retenciones")=0),"REVISAR: acreditación IRPF",IF(LEN(Datos!$B$24&amp;"")=0,"REVISAR: seleccionar modalidad",IF(Datos!$B$24="Normal","Adjuntar factura y pagos","Conservar factura y pagos")))))</f>
        <v/>
      </c>
      <c r="AE80" s="56"/>
    </row>
    <row r="81" customFormat="false" ht="19.5" hidden="false" customHeight="true" outlineLevel="0" collapsed="false">
      <c r="A81" s="43" t="s">
        <v>186</v>
      </c>
      <c r="B81" s="44"/>
      <c r="C81" s="44"/>
      <c r="D81" s="45"/>
      <c r="E81" s="45"/>
      <c r="F81" s="46"/>
      <c r="G81" s="44"/>
      <c r="H81" s="47"/>
      <c r="I81" s="47"/>
      <c r="J81" s="44"/>
      <c r="K81" s="48"/>
      <c r="L81" s="49" t="str">
        <f aca="false">IF(OR(COUNTA(B81:K81,M81,O81:Q81,T81:V81,Y81,AE81)=0,LEN(H81&amp;"")=0,LEN(I81&amp;"")=0,LEN(J81&amp;"")=0,LEN(K81&amp;"")=0),"",ROUND((H81+I81-IF(J81="Sí",I81*IF(LEN(AE81&amp;"")=0,1,AE81),0))*K81,2))</f>
        <v/>
      </c>
      <c r="M81" s="47"/>
      <c r="N81" s="50" t="str">
        <f aca="false">IF(OR(COUNTA(B81:K81,M81,O81:Q81,T81:V81,Y81,AE81)=0,LEN(L81&amp;"")=0),"",IF(B81="Otros costes no subvencionables",0,IF(B81="Alojamiento y manutención",IF(LEN(W81&amp;"")=0,"",ROUND(MAX(0,MIN(L81-M81,W81*80)),2)),ROUND(L81-M81,2))))</f>
        <v/>
      </c>
      <c r="O81" s="47"/>
      <c r="P81" s="47"/>
      <c r="Q81" s="47"/>
      <c r="R81" s="49" t="str">
        <f aca="false">IF(COUNTA(B81:K81,M81,O81:Q81,T81:V81,Y81,AE81)=0,"",SUMIFS(Pagos!$D$6:$D$405,Pagos!$B$6:$B$405,A81))</f>
        <v/>
      </c>
      <c r="S81" s="51" t="str">
        <f aca="false">IF(OR(COUNTA(B81:K81,M81,O81:Q81,T81:V81,Y81,AE81)=0,COUNTIFS(Pagos!$B$6:$B$405,A81,Pagos!$C$6:$C$405,"&gt;0")=0),"",_xlfn.MAXIFS(Pagos!$C$6:$C$405,Pagos!$B$6:$B$405,A81))</f>
        <v/>
      </c>
      <c r="T81" s="52"/>
      <c r="U81" s="52"/>
      <c r="V81" s="44"/>
      <c r="W81" s="53" t="str">
        <f aca="false">IF(OR(COUNTA(B81:K81,M81,O81:Q81,T81:V81,Y81,AE81)=0,B81&lt;&gt;"Alojamiento y manutención",LEN(T81&amp;"")=0,LEN(U81&amp;"")=0),"",T81*U81)</f>
        <v/>
      </c>
      <c r="X81" s="49" t="str">
        <f aca="false">IF(OR(COUNTA(B81:K81,M81,O81:Q81,T81:V81,Y81,AE81)=0,B81&lt;&gt;"Asesoría y gestión",LEN(N81&amp;"")=0),"",IF(H81+I81-IF(J81="Sí",I81*IF(LEN(AE81&amp;"")=0,1,AE81),0)=0,0,ROUND(N81*H81/(H81+I81-IF(J81="Sí",I81*IF(LEN(AE81&amp;"")=0,1,AE81),0)),2)))</f>
        <v/>
      </c>
      <c r="Y81" s="44"/>
      <c r="Z81" s="54" t="str">
        <f aca="false">IF(COUNTA(B81:K81,M81,O81:Q81,T81:V81,Y81,AE81)=0,"",IF(OR(COUNTA(B81:K81,M81,O81:Q81,T81:V81,Y81,AE81)=0,LEN(B81&amp;"")=0,LEN(C81&amp;"")=0,LEN(D81&amp;"")=0,LEN(E81&amp;"")=0,LEN(F81&amp;"")=0,LEN(G81&amp;"")=0,LEN(H81&amp;"")=0,LEN(I81&amp;"")=0,LEN(J81&amp;"")=0,LEN(K81&amp;"")=0,LEN(O81&amp;"")=0,LEN(P81&amp;"")=0,LEN(Q81&amp;"")=0,LEN(V81&amp;"")=0,AND(B81="Alojamiento y manutención",OR(LEN(T81&amp;"")=0,LEN(U81&amp;"")=0))),"REVISAR: faltan datos","Completo"))</f>
        <v/>
      </c>
      <c r="AA81" s="55" t="str">
        <f aca="false">IF(COUNTA(B81:K81,M81,O81:Q81,T81:V81,Y81,AE81)=0,"",IF(OR(LEN(Datos!$B$20&amp;"")=0,LEN(F81&amp;"")=0),"REVISAR: falta período/fecha",IF(OR(F81&lt;Datos!$B$22,F81&gt;Datos!$B$21),"REVISAR: emisión fuera de período",IF(COUNTIFS(Pagos!$B$6:$B$405,A81,Pagos!$C$6:$C$405,"&gt;"&amp;Datos!$B$23)&gt;0,"REVISAR: pago fuera de plazo",IF(COUNTIFS(Pagos!$B$6:$B$405,A81,Pagos!$C$6:$C$405,"&gt;"&amp;Datos!$B$21)&gt;0,"REVISAR: arts. 14.3 / 15.4","Sin alerta de fechas")))))</f>
        <v/>
      </c>
      <c r="AB81" s="55" t="str">
        <f aca="false">IF(COUNTA(B81:K81,M81,O81:Q81,T81:V81,Y81,AE81)=0,"",IF(Z81&lt;&gt;"Completo","REVISAR: completar datos",IF(OR(H81&lt;0,I81&lt;0,K81&lt;=0,K81&gt;1,M81&lt;0,M81&gt;L81,O81&lt;0,P81&lt;0,Q81&lt;0,Q81&gt;H81+I81,N81&lt;0,O81&gt;N81,O81+P81&gt;L81+0.01,AND(J81&lt;&gt;"Sí",J81&lt;&gt;"No"),AND(LEN(AE81&amp;"")&lt;&gt;0,OR(AE81&lt;=0,AE81&gt;1,J81&lt;&gt;"Sí"))),"REVISAR: importes incoherentes",IF(ABS(R81-H81-I81)&gt;0.01,"REVISAR: pago incompleto/excesivo",IF(AND(B81="Alojamiento y manutención",OR(T81&lt;=0,U81&lt;=0,MOD(T81,1)&lt;&gt;0,MOD(U81,1)&lt;&gt;0)),"REVISAR: personas/días",IF(AND(Datos!$B$25="No recuperable",J81="Sí",I81&gt;0),"REVISAR: régimen IVA",IF(AND(Datos!$B$25="Totalmente recuperable",I81&gt;0,OR(J81&lt;&gt;"Sí",AND(LEN(AE81&amp;"")&lt;&gt;0,AE81&lt;&gt;1))),"REVISAR: régimen IVA",IF(AND(Datos!$B$25="Parcialmente recuperable",J81="Sí",I81&gt;0,LEN(AE81&amp;"")=0),"REVISAR: indicar % IVA", "Sin alerta de importes"))))))))</f>
        <v/>
      </c>
      <c r="AC81" s="55" t="str">
        <f aca="false">IF(COUNTA(B81:K81,M81,O81:Q81,T81:V81,Y81,AE81)=0,"",IF(OR(COUNTIFS($A$6:$A$205,A81)&gt;1,AND(LEN(D81&amp;"")&gt;0,LEN(E81&amp;"")&gt;0,COUNTIFS($D$6:$D$205,D81,$E$6:$E$205,E81)&gt;1)),"REVISAR: posible duplicado","Sin duplicado"))</f>
        <v/>
      </c>
      <c r="AD81" s="54" t="str">
        <f aca="false">IF(COUNTA(B81:K81,M81,O81:Q81,T81:V81,Y81,AE81)=0,"",IF(LEN(Datos!$B$17&amp;"")=0,"REVISAR: falta concesión",IF(AND(Q81&gt;0,COUNTIFS(Pagos!$B$6:$B$405,A81,Pagos!$E$6:$E$405,"Ingreso retenciones")=0),"REVISAR: acreditación IRPF",IF(LEN(Datos!$B$24&amp;"")=0,"REVISAR: seleccionar modalidad",IF(Datos!$B$24="Normal","Adjuntar factura y pagos","Conservar factura y pagos")))))</f>
        <v/>
      </c>
      <c r="AE81" s="56"/>
    </row>
    <row r="82" customFormat="false" ht="19.5" hidden="false" customHeight="true" outlineLevel="0" collapsed="false">
      <c r="A82" s="43" t="s">
        <v>187</v>
      </c>
      <c r="B82" s="44"/>
      <c r="C82" s="44"/>
      <c r="D82" s="45"/>
      <c r="E82" s="45"/>
      <c r="F82" s="46"/>
      <c r="G82" s="44"/>
      <c r="H82" s="47"/>
      <c r="I82" s="47"/>
      <c r="J82" s="44"/>
      <c r="K82" s="48"/>
      <c r="L82" s="49" t="str">
        <f aca="false">IF(OR(COUNTA(B82:K82,M82,O82:Q82,T82:V82,Y82,AE82)=0,LEN(H82&amp;"")=0,LEN(I82&amp;"")=0,LEN(J82&amp;"")=0,LEN(K82&amp;"")=0),"",ROUND((H82+I82-IF(J82="Sí",I82*IF(LEN(AE82&amp;"")=0,1,AE82),0))*K82,2))</f>
        <v/>
      </c>
      <c r="M82" s="47"/>
      <c r="N82" s="50" t="str">
        <f aca="false">IF(OR(COUNTA(B82:K82,M82,O82:Q82,T82:V82,Y82,AE82)=0,LEN(L82&amp;"")=0),"",IF(B82="Otros costes no subvencionables",0,IF(B82="Alojamiento y manutención",IF(LEN(W82&amp;"")=0,"",ROUND(MAX(0,MIN(L82-M82,W82*80)),2)),ROUND(L82-M82,2))))</f>
        <v/>
      </c>
      <c r="O82" s="47"/>
      <c r="P82" s="47"/>
      <c r="Q82" s="47"/>
      <c r="R82" s="49" t="str">
        <f aca="false">IF(COUNTA(B82:K82,M82,O82:Q82,T82:V82,Y82,AE82)=0,"",SUMIFS(Pagos!$D$6:$D$405,Pagos!$B$6:$B$405,A82))</f>
        <v/>
      </c>
      <c r="S82" s="51" t="str">
        <f aca="false">IF(OR(COUNTA(B82:K82,M82,O82:Q82,T82:V82,Y82,AE82)=0,COUNTIFS(Pagos!$B$6:$B$405,A82,Pagos!$C$6:$C$405,"&gt;0")=0),"",_xlfn.MAXIFS(Pagos!$C$6:$C$405,Pagos!$B$6:$B$405,A82))</f>
        <v/>
      </c>
      <c r="T82" s="52"/>
      <c r="U82" s="52"/>
      <c r="V82" s="44"/>
      <c r="W82" s="53" t="str">
        <f aca="false">IF(OR(COUNTA(B82:K82,M82,O82:Q82,T82:V82,Y82,AE82)=0,B82&lt;&gt;"Alojamiento y manutención",LEN(T82&amp;"")=0,LEN(U82&amp;"")=0),"",T82*U82)</f>
        <v/>
      </c>
      <c r="X82" s="49" t="str">
        <f aca="false">IF(OR(COUNTA(B82:K82,M82,O82:Q82,T82:V82,Y82,AE82)=0,B82&lt;&gt;"Asesoría y gestión",LEN(N82&amp;"")=0),"",IF(H82+I82-IF(J82="Sí",I82*IF(LEN(AE82&amp;"")=0,1,AE82),0)=0,0,ROUND(N82*H82/(H82+I82-IF(J82="Sí",I82*IF(LEN(AE82&amp;"")=0,1,AE82),0)),2)))</f>
        <v/>
      </c>
      <c r="Y82" s="44"/>
      <c r="Z82" s="54" t="str">
        <f aca="false">IF(COUNTA(B82:K82,M82,O82:Q82,T82:V82,Y82,AE82)=0,"",IF(OR(COUNTA(B82:K82,M82,O82:Q82,T82:V82,Y82,AE82)=0,LEN(B82&amp;"")=0,LEN(C82&amp;"")=0,LEN(D82&amp;"")=0,LEN(E82&amp;"")=0,LEN(F82&amp;"")=0,LEN(G82&amp;"")=0,LEN(H82&amp;"")=0,LEN(I82&amp;"")=0,LEN(J82&amp;"")=0,LEN(K82&amp;"")=0,LEN(O82&amp;"")=0,LEN(P82&amp;"")=0,LEN(Q82&amp;"")=0,LEN(V82&amp;"")=0,AND(B82="Alojamiento y manutención",OR(LEN(T82&amp;"")=0,LEN(U82&amp;"")=0))),"REVISAR: faltan datos","Completo"))</f>
        <v/>
      </c>
      <c r="AA82" s="55" t="str">
        <f aca="false">IF(COUNTA(B82:K82,M82,O82:Q82,T82:V82,Y82,AE82)=0,"",IF(OR(LEN(Datos!$B$20&amp;"")=0,LEN(F82&amp;"")=0),"REVISAR: falta período/fecha",IF(OR(F82&lt;Datos!$B$22,F82&gt;Datos!$B$21),"REVISAR: emisión fuera de período",IF(COUNTIFS(Pagos!$B$6:$B$405,A82,Pagos!$C$6:$C$405,"&gt;"&amp;Datos!$B$23)&gt;0,"REVISAR: pago fuera de plazo",IF(COUNTIFS(Pagos!$B$6:$B$405,A82,Pagos!$C$6:$C$405,"&gt;"&amp;Datos!$B$21)&gt;0,"REVISAR: arts. 14.3 / 15.4","Sin alerta de fechas")))))</f>
        <v/>
      </c>
      <c r="AB82" s="55" t="str">
        <f aca="false">IF(COUNTA(B82:K82,M82,O82:Q82,T82:V82,Y82,AE82)=0,"",IF(Z82&lt;&gt;"Completo","REVISAR: completar datos",IF(OR(H82&lt;0,I82&lt;0,K82&lt;=0,K82&gt;1,M82&lt;0,M82&gt;L82,O82&lt;0,P82&lt;0,Q82&lt;0,Q82&gt;H82+I82,N82&lt;0,O82&gt;N82,O82+P82&gt;L82+0.01,AND(J82&lt;&gt;"Sí",J82&lt;&gt;"No"),AND(LEN(AE82&amp;"")&lt;&gt;0,OR(AE82&lt;=0,AE82&gt;1,J82&lt;&gt;"Sí"))),"REVISAR: importes incoherentes",IF(ABS(R82-H82-I82)&gt;0.01,"REVISAR: pago incompleto/excesivo",IF(AND(B82="Alojamiento y manutención",OR(T82&lt;=0,U82&lt;=0,MOD(T82,1)&lt;&gt;0,MOD(U82,1)&lt;&gt;0)),"REVISAR: personas/días",IF(AND(Datos!$B$25="No recuperable",J82="Sí",I82&gt;0),"REVISAR: régimen IVA",IF(AND(Datos!$B$25="Totalmente recuperable",I82&gt;0,OR(J82&lt;&gt;"Sí",AND(LEN(AE82&amp;"")&lt;&gt;0,AE82&lt;&gt;1))),"REVISAR: régimen IVA",IF(AND(Datos!$B$25="Parcialmente recuperable",J82="Sí",I82&gt;0,LEN(AE82&amp;"")=0),"REVISAR: indicar % IVA", "Sin alerta de importes"))))))))</f>
        <v/>
      </c>
      <c r="AC82" s="55" t="str">
        <f aca="false">IF(COUNTA(B82:K82,M82,O82:Q82,T82:V82,Y82,AE82)=0,"",IF(OR(COUNTIFS($A$6:$A$205,A82)&gt;1,AND(LEN(D82&amp;"")&gt;0,LEN(E82&amp;"")&gt;0,COUNTIFS($D$6:$D$205,D82,$E$6:$E$205,E82)&gt;1)),"REVISAR: posible duplicado","Sin duplicado"))</f>
        <v/>
      </c>
      <c r="AD82" s="54" t="str">
        <f aca="false">IF(COUNTA(B82:K82,M82,O82:Q82,T82:V82,Y82,AE82)=0,"",IF(LEN(Datos!$B$17&amp;"")=0,"REVISAR: falta concesión",IF(AND(Q82&gt;0,COUNTIFS(Pagos!$B$6:$B$405,A82,Pagos!$E$6:$E$405,"Ingreso retenciones")=0),"REVISAR: acreditación IRPF",IF(LEN(Datos!$B$24&amp;"")=0,"REVISAR: seleccionar modalidad",IF(Datos!$B$24="Normal","Adjuntar factura y pagos","Conservar factura y pagos")))))</f>
        <v/>
      </c>
      <c r="AE82" s="56"/>
    </row>
    <row r="83" customFormat="false" ht="19.5" hidden="false" customHeight="true" outlineLevel="0" collapsed="false">
      <c r="A83" s="43" t="s">
        <v>188</v>
      </c>
      <c r="B83" s="44"/>
      <c r="C83" s="44"/>
      <c r="D83" s="45"/>
      <c r="E83" s="45"/>
      <c r="F83" s="46"/>
      <c r="G83" s="44"/>
      <c r="H83" s="47"/>
      <c r="I83" s="47"/>
      <c r="J83" s="44"/>
      <c r="K83" s="48"/>
      <c r="L83" s="49" t="str">
        <f aca="false">IF(OR(COUNTA(B83:K83,M83,O83:Q83,T83:V83,Y83,AE83)=0,LEN(H83&amp;"")=0,LEN(I83&amp;"")=0,LEN(J83&amp;"")=0,LEN(K83&amp;"")=0),"",ROUND((H83+I83-IF(J83="Sí",I83*IF(LEN(AE83&amp;"")=0,1,AE83),0))*K83,2))</f>
        <v/>
      </c>
      <c r="M83" s="47"/>
      <c r="N83" s="50" t="str">
        <f aca="false">IF(OR(COUNTA(B83:K83,M83,O83:Q83,T83:V83,Y83,AE83)=0,LEN(L83&amp;"")=0),"",IF(B83="Otros costes no subvencionables",0,IF(B83="Alojamiento y manutención",IF(LEN(W83&amp;"")=0,"",ROUND(MAX(0,MIN(L83-M83,W83*80)),2)),ROUND(L83-M83,2))))</f>
        <v/>
      </c>
      <c r="O83" s="47"/>
      <c r="P83" s="47"/>
      <c r="Q83" s="47"/>
      <c r="R83" s="49" t="str">
        <f aca="false">IF(COUNTA(B83:K83,M83,O83:Q83,T83:V83,Y83,AE83)=0,"",SUMIFS(Pagos!$D$6:$D$405,Pagos!$B$6:$B$405,A83))</f>
        <v/>
      </c>
      <c r="S83" s="51" t="str">
        <f aca="false">IF(OR(COUNTA(B83:K83,M83,O83:Q83,T83:V83,Y83,AE83)=0,COUNTIFS(Pagos!$B$6:$B$405,A83,Pagos!$C$6:$C$405,"&gt;0")=0),"",_xlfn.MAXIFS(Pagos!$C$6:$C$405,Pagos!$B$6:$B$405,A83))</f>
        <v/>
      </c>
      <c r="T83" s="52"/>
      <c r="U83" s="52"/>
      <c r="V83" s="44"/>
      <c r="W83" s="53" t="str">
        <f aca="false">IF(OR(COUNTA(B83:K83,M83,O83:Q83,T83:V83,Y83,AE83)=0,B83&lt;&gt;"Alojamiento y manutención",LEN(T83&amp;"")=0,LEN(U83&amp;"")=0),"",T83*U83)</f>
        <v/>
      </c>
      <c r="X83" s="49" t="str">
        <f aca="false">IF(OR(COUNTA(B83:K83,M83,O83:Q83,T83:V83,Y83,AE83)=0,B83&lt;&gt;"Asesoría y gestión",LEN(N83&amp;"")=0),"",IF(H83+I83-IF(J83="Sí",I83*IF(LEN(AE83&amp;"")=0,1,AE83),0)=0,0,ROUND(N83*H83/(H83+I83-IF(J83="Sí",I83*IF(LEN(AE83&amp;"")=0,1,AE83),0)),2)))</f>
        <v/>
      </c>
      <c r="Y83" s="44"/>
      <c r="Z83" s="54" t="str">
        <f aca="false">IF(COUNTA(B83:K83,M83,O83:Q83,T83:V83,Y83,AE83)=0,"",IF(OR(COUNTA(B83:K83,M83,O83:Q83,T83:V83,Y83,AE83)=0,LEN(B83&amp;"")=0,LEN(C83&amp;"")=0,LEN(D83&amp;"")=0,LEN(E83&amp;"")=0,LEN(F83&amp;"")=0,LEN(G83&amp;"")=0,LEN(H83&amp;"")=0,LEN(I83&amp;"")=0,LEN(J83&amp;"")=0,LEN(K83&amp;"")=0,LEN(O83&amp;"")=0,LEN(P83&amp;"")=0,LEN(Q83&amp;"")=0,LEN(V83&amp;"")=0,AND(B83="Alojamiento y manutención",OR(LEN(T83&amp;"")=0,LEN(U83&amp;"")=0))),"REVISAR: faltan datos","Completo"))</f>
        <v/>
      </c>
      <c r="AA83" s="55" t="str">
        <f aca="false">IF(COUNTA(B83:K83,M83,O83:Q83,T83:V83,Y83,AE83)=0,"",IF(OR(LEN(Datos!$B$20&amp;"")=0,LEN(F83&amp;"")=0),"REVISAR: falta período/fecha",IF(OR(F83&lt;Datos!$B$22,F83&gt;Datos!$B$21),"REVISAR: emisión fuera de período",IF(COUNTIFS(Pagos!$B$6:$B$405,A83,Pagos!$C$6:$C$405,"&gt;"&amp;Datos!$B$23)&gt;0,"REVISAR: pago fuera de plazo",IF(COUNTIFS(Pagos!$B$6:$B$405,A83,Pagos!$C$6:$C$405,"&gt;"&amp;Datos!$B$21)&gt;0,"REVISAR: arts. 14.3 / 15.4","Sin alerta de fechas")))))</f>
        <v/>
      </c>
      <c r="AB83" s="55" t="str">
        <f aca="false">IF(COUNTA(B83:K83,M83,O83:Q83,T83:V83,Y83,AE83)=0,"",IF(Z83&lt;&gt;"Completo","REVISAR: completar datos",IF(OR(H83&lt;0,I83&lt;0,K83&lt;=0,K83&gt;1,M83&lt;0,M83&gt;L83,O83&lt;0,P83&lt;0,Q83&lt;0,Q83&gt;H83+I83,N83&lt;0,O83&gt;N83,O83+P83&gt;L83+0.01,AND(J83&lt;&gt;"Sí",J83&lt;&gt;"No"),AND(LEN(AE83&amp;"")&lt;&gt;0,OR(AE83&lt;=0,AE83&gt;1,J83&lt;&gt;"Sí"))),"REVISAR: importes incoherentes",IF(ABS(R83-H83-I83)&gt;0.01,"REVISAR: pago incompleto/excesivo",IF(AND(B83="Alojamiento y manutención",OR(T83&lt;=0,U83&lt;=0,MOD(T83,1)&lt;&gt;0,MOD(U83,1)&lt;&gt;0)),"REVISAR: personas/días",IF(AND(Datos!$B$25="No recuperable",J83="Sí",I83&gt;0),"REVISAR: régimen IVA",IF(AND(Datos!$B$25="Totalmente recuperable",I83&gt;0,OR(J83&lt;&gt;"Sí",AND(LEN(AE83&amp;"")&lt;&gt;0,AE83&lt;&gt;1))),"REVISAR: régimen IVA",IF(AND(Datos!$B$25="Parcialmente recuperable",J83="Sí",I83&gt;0,LEN(AE83&amp;"")=0),"REVISAR: indicar % IVA", "Sin alerta de importes"))))))))</f>
        <v/>
      </c>
      <c r="AC83" s="55" t="str">
        <f aca="false">IF(COUNTA(B83:K83,M83,O83:Q83,T83:V83,Y83,AE83)=0,"",IF(OR(COUNTIFS($A$6:$A$205,A83)&gt;1,AND(LEN(D83&amp;"")&gt;0,LEN(E83&amp;"")&gt;0,COUNTIFS($D$6:$D$205,D83,$E$6:$E$205,E83)&gt;1)),"REVISAR: posible duplicado","Sin duplicado"))</f>
        <v/>
      </c>
      <c r="AD83" s="54" t="str">
        <f aca="false">IF(COUNTA(B83:K83,M83,O83:Q83,T83:V83,Y83,AE83)=0,"",IF(LEN(Datos!$B$17&amp;"")=0,"REVISAR: falta concesión",IF(AND(Q83&gt;0,COUNTIFS(Pagos!$B$6:$B$405,A83,Pagos!$E$6:$E$405,"Ingreso retenciones")=0),"REVISAR: acreditación IRPF",IF(LEN(Datos!$B$24&amp;"")=0,"REVISAR: seleccionar modalidad",IF(Datos!$B$24="Normal","Adjuntar factura y pagos","Conservar factura y pagos")))))</f>
        <v/>
      </c>
      <c r="AE83" s="56"/>
    </row>
    <row r="84" customFormat="false" ht="19.5" hidden="false" customHeight="true" outlineLevel="0" collapsed="false">
      <c r="A84" s="43" t="s">
        <v>189</v>
      </c>
      <c r="B84" s="44"/>
      <c r="C84" s="44"/>
      <c r="D84" s="45"/>
      <c r="E84" s="45"/>
      <c r="F84" s="46"/>
      <c r="G84" s="44"/>
      <c r="H84" s="47"/>
      <c r="I84" s="47"/>
      <c r="J84" s="44"/>
      <c r="K84" s="48"/>
      <c r="L84" s="49" t="str">
        <f aca="false">IF(OR(COUNTA(B84:K84,M84,O84:Q84,T84:V84,Y84,AE84)=0,LEN(H84&amp;"")=0,LEN(I84&amp;"")=0,LEN(J84&amp;"")=0,LEN(K84&amp;"")=0),"",ROUND((H84+I84-IF(J84="Sí",I84*IF(LEN(AE84&amp;"")=0,1,AE84),0))*K84,2))</f>
        <v/>
      </c>
      <c r="M84" s="47"/>
      <c r="N84" s="50" t="str">
        <f aca="false">IF(OR(COUNTA(B84:K84,M84,O84:Q84,T84:V84,Y84,AE84)=0,LEN(L84&amp;"")=0),"",IF(B84="Otros costes no subvencionables",0,IF(B84="Alojamiento y manutención",IF(LEN(W84&amp;"")=0,"",ROUND(MAX(0,MIN(L84-M84,W84*80)),2)),ROUND(L84-M84,2))))</f>
        <v/>
      </c>
      <c r="O84" s="47"/>
      <c r="P84" s="47"/>
      <c r="Q84" s="47"/>
      <c r="R84" s="49" t="str">
        <f aca="false">IF(COUNTA(B84:K84,M84,O84:Q84,T84:V84,Y84,AE84)=0,"",SUMIFS(Pagos!$D$6:$D$405,Pagos!$B$6:$B$405,A84))</f>
        <v/>
      </c>
      <c r="S84" s="51" t="str">
        <f aca="false">IF(OR(COUNTA(B84:K84,M84,O84:Q84,T84:V84,Y84,AE84)=0,COUNTIFS(Pagos!$B$6:$B$405,A84,Pagos!$C$6:$C$405,"&gt;0")=0),"",_xlfn.MAXIFS(Pagos!$C$6:$C$405,Pagos!$B$6:$B$405,A84))</f>
        <v/>
      </c>
      <c r="T84" s="52"/>
      <c r="U84" s="52"/>
      <c r="V84" s="44"/>
      <c r="W84" s="53" t="str">
        <f aca="false">IF(OR(COUNTA(B84:K84,M84,O84:Q84,T84:V84,Y84,AE84)=0,B84&lt;&gt;"Alojamiento y manutención",LEN(T84&amp;"")=0,LEN(U84&amp;"")=0),"",T84*U84)</f>
        <v/>
      </c>
      <c r="X84" s="49" t="str">
        <f aca="false">IF(OR(COUNTA(B84:K84,M84,O84:Q84,T84:V84,Y84,AE84)=0,B84&lt;&gt;"Asesoría y gestión",LEN(N84&amp;"")=0),"",IF(H84+I84-IF(J84="Sí",I84*IF(LEN(AE84&amp;"")=0,1,AE84),0)=0,0,ROUND(N84*H84/(H84+I84-IF(J84="Sí",I84*IF(LEN(AE84&amp;"")=0,1,AE84),0)),2)))</f>
        <v/>
      </c>
      <c r="Y84" s="44"/>
      <c r="Z84" s="54" t="str">
        <f aca="false">IF(COUNTA(B84:K84,M84,O84:Q84,T84:V84,Y84,AE84)=0,"",IF(OR(COUNTA(B84:K84,M84,O84:Q84,T84:V84,Y84,AE84)=0,LEN(B84&amp;"")=0,LEN(C84&amp;"")=0,LEN(D84&amp;"")=0,LEN(E84&amp;"")=0,LEN(F84&amp;"")=0,LEN(G84&amp;"")=0,LEN(H84&amp;"")=0,LEN(I84&amp;"")=0,LEN(J84&amp;"")=0,LEN(K84&amp;"")=0,LEN(O84&amp;"")=0,LEN(P84&amp;"")=0,LEN(Q84&amp;"")=0,LEN(V84&amp;"")=0,AND(B84="Alojamiento y manutención",OR(LEN(T84&amp;"")=0,LEN(U84&amp;"")=0))),"REVISAR: faltan datos","Completo"))</f>
        <v/>
      </c>
      <c r="AA84" s="55" t="str">
        <f aca="false">IF(COUNTA(B84:K84,M84,O84:Q84,T84:V84,Y84,AE84)=0,"",IF(OR(LEN(Datos!$B$20&amp;"")=0,LEN(F84&amp;"")=0),"REVISAR: falta período/fecha",IF(OR(F84&lt;Datos!$B$22,F84&gt;Datos!$B$21),"REVISAR: emisión fuera de período",IF(COUNTIFS(Pagos!$B$6:$B$405,A84,Pagos!$C$6:$C$405,"&gt;"&amp;Datos!$B$23)&gt;0,"REVISAR: pago fuera de plazo",IF(COUNTIFS(Pagos!$B$6:$B$405,A84,Pagos!$C$6:$C$405,"&gt;"&amp;Datos!$B$21)&gt;0,"REVISAR: arts. 14.3 / 15.4","Sin alerta de fechas")))))</f>
        <v/>
      </c>
      <c r="AB84" s="55" t="str">
        <f aca="false">IF(COUNTA(B84:K84,M84,O84:Q84,T84:V84,Y84,AE84)=0,"",IF(Z84&lt;&gt;"Completo","REVISAR: completar datos",IF(OR(H84&lt;0,I84&lt;0,K84&lt;=0,K84&gt;1,M84&lt;0,M84&gt;L84,O84&lt;0,P84&lt;0,Q84&lt;0,Q84&gt;H84+I84,N84&lt;0,O84&gt;N84,O84+P84&gt;L84+0.01,AND(J84&lt;&gt;"Sí",J84&lt;&gt;"No"),AND(LEN(AE84&amp;"")&lt;&gt;0,OR(AE84&lt;=0,AE84&gt;1,J84&lt;&gt;"Sí"))),"REVISAR: importes incoherentes",IF(ABS(R84-H84-I84)&gt;0.01,"REVISAR: pago incompleto/excesivo",IF(AND(B84="Alojamiento y manutención",OR(T84&lt;=0,U84&lt;=0,MOD(T84,1)&lt;&gt;0,MOD(U84,1)&lt;&gt;0)),"REVISAR: personas/días",IF(AND(Datos!$B$25="No recuperable",J84="Sí",I84&gt;0),"REVISAR: régimen IVA",IF(AND(Datos!$B$25="Totalmente recuperable",I84&gt;0,OR(J84&lt;&gt;"Sí",AND(LEN(AE84&amp;"")&lt;&gt;0,AE84&lt;&gt;1))),"REVISAR: régimen IVA",IF(AND(Datos!$B$25="Parcialmente recuperable",J84="Sí",I84&gt;0,LEN(AE84&amp;"")=0),"REVISAR: indicar % IVA", "Sin alerta de importes"))))))))</f>
        <v/>
      </c>
      <c r="AC84" s="55" t="str">
        <f aca="false">IF(COUNTA(B84:K84,M84,O84:Q84,T84:V84,Y84,AE84)=0,"",IF(OR(COUNTIFS($A$6:$A$205,A84)&gt;1,AND(LEN(D84&amp;"")&gt;0,LEN(E84&amp;"")&gt;0,COUNTIFS($D$6:$D$205,D84,$E$6:$E$205,E84)&gt;1)),"REVISAR: posible duplicado","Sin duplicado"))</f>
        <v/>
      </c>
      <c r="AD84" s="54" t="str">
        <f aca="false">IF(COUNTA(B84:K84,M84,O84:Q84,T84:V84,Y84,AE84)=0,"",IF(LEN(Datos!$B$17&amp;"")=0,"REVISAR: falta concesión",IF(AND(Q84&gt;0,COUNTIFS(Pagos!$B$6:$B$405,A84,Pagos!$E$6:$E$405,"Ingreso retenciones")=0),"REVISAR: acreditación IRPF",IF(LEN(Datos!$B$24&amp;"")=0,"REVISAR: seleccionar modalidad",IF(Datos!$B$24="Normal","Adjuntar factura y pagos","Conservar factura y pagos")))))</f>
        <v/>
      </c>
      <c r="AE84" s="56"/>
    </row>
    <row r="85" customFormat="false" ht="19.5" hidden="false" customHeight="true" outlineLevel="0" collapsed="false">
      <c r="A85" s="43" t="s">
        <v>190</v>
      </c>
      <c r="B85" s="44"/>
      <c r="C85" s="44"/>
      <c r="D85" s="45"/>
      <c r="E85" s="45"/>
      <c r="F85" s="46"/>
      <c r="G85" s="44"/>
      <c r="H85" s="47"/>
      <c r="I85" s="47"/>
      <c r="J85" s="44"/>
      <c r="K85" s="48"/>
      <c r="L85" s="49" t="str">
        <f aca="false">IF(OR(COUNTA(B85:K85,M85,O85:Q85,T85:V85,Y85,AE85)=0,LEN(H85&amp;"")=0,LEN(I85&amp;"")=0,LEN(J85&amp;"")=0,LEN(K85&amp;"")=0),"",ROUND((H85+I85-IF(J85="Sí",I85*IF(LEN(AE85&amp;"")=0,1,AE85),0))*K85,2))</f>
        <v/>
      </c>
      <c r="M85" s="47"/>
      <c r="N85" s="50" t="str">
        <f aca="false">IF(OR(COUNTA(B85:K85,M85,O85:Q85,T85:V85,Y85,AE85)=0,LEN(L85&amp;"")=0),"",IF(B85="Otros costes no subvencionables",0,IF(B85="Alojamiento y manutención",IF(LEN(W85&amp;"")=0,"",ROUND(MAX(0,MIN(L85-M85,W85*80)),2)),ROUND(L85-M85,2))))</f>
        <v/>
      </c>
      <c r="O85" s="47"/>
      <c r="P85" s="47"/>
      <c r="Q85" s="47"/>
      <c r="R85" s="49" t="str">
        <f aca="false">IF(COUNTA(B85:K85,M85,O85:Q85,T85:V85,Y85,AE85)=0,"",SUMIFS(Pagos!$D$6:$D$405,Pagos!$B$6:$B$405,A85))</f>
        <v/>
      </c>
      <c r="S85" s="51" t="str">
        <f aca="false">IF(OR(COUNTA(B85:K85,M85,O85:Q85,T85:V85,Y85,AE85)=0,COUNTIFS(Pagos!$B$6:$B$405,A85,Pagos!$C$6:$C$405,"&gt;0")=0),"",_xlfn.MAXIFS(Pagos!$C$6:$C$405,Pagos!$B$6:$B$405,A85))</f>
        <v/>
      </c>
      <c r="T85" s="52"/>
      <c r="U85" s="52"/>
      <c r="V85" s="44"/>
      <c r="W85" s="53" t="str">
        <f aca="false">IF(OR(COUNTA(B85:K85,M85,O85:Q85,T85:V85,Y85,AE85)=0,B85&lt;&gt;"Alojamiento y manutención",LEN(T85&amp;"")=0,LEN(U85&amp;"")=0),"",T85*U85)</f>
        <v/>
      </c>
      <c r="X85" s="49" t="str">
        <f aca="false">IF(OR(COUNTA(B85:K85,M85,O85:Q85,T85:V85,Y85,AE85)=0,B85&lt;&gt;"Asesoría y gestión",LEN(N85&amp;"")=0),"",IF(H85+I85-IF(J85="Sí",I85*IF(LEN(AE85&amp;"")=0,1,AE85),0)=0,0,ROUND(N85*H85/(H85+I85-IF(J85="Sí",I85*IF(LEN(AE85&amp;"")=0,1,AE85),0)),2)))</f>
        <v/>
      </c>
      <c r="Y85" s="44"/>
      <c r="Z85" s="54" t="str">
        <f aca="false">IF(COUNTA(B85:K85,M85,O85:Q85,T85:V85,Y85,AE85)=0,"",IF(OR(COUNTA(B85:K85,M85,O85:Q85,T85:V85,Y85,AE85)=0,LEN(B85&amp;"")=0,LEN(C85&amp;"")=0,LEN(D85&amp;"")=0,LEN(E85&amp;"")=0,LEN(F85&amp;"")=0,LEN(G85&amp;"")=0,LEN(H85&amp;"")=0,LEN(I85&amp;"")=0,LEN(J85&amp;"")=0,LEN(K85&amp;"")=0,LEN(O85&amp;"")=0,LEN(P85&amp;"")=0,LEN(Q85&amp;"")=0,LEN(V85&amp;"")=0,AND(B85="Alojamiento y manutención",OR(LEN(T85&amp;"")=0,LEN(U85&amp;"")=0))),"REVISAR: faltan datos","Completo"))</f>
        <v/>
      </c>
      <c r="AA85" s="55" t="str">
        <f aca="false">IF(COUNTA(B85:K85,M85,O85:Q85,T85:V85,Y85,AE85)=0,"",IF(OR(LEN(Datos!$B$20&amp;"")=0,LEN(F85&amp;"")=0),"REVISAR: falta período/fecha",IF(OR(F85&lt;Datos!$B$22,F85&gt;Datos!$B$21),"REVISAR: emisión fuera de período",IF(COUNTIFS(Pagos!$B$6:$B$405,A85,Pagos!$C$6:$C$405,"&gt;"&amp;Datos!$B$23)&gt;0,"REVISAR: pago fuera de plazo",IF(COUNTIFS(Pagos!$B$6:$B$405,A85,Pagos!$C$6:$C$405,"&gt;"&amp;Datos!$B$21)&gt;0,"REVISAR: arts. 14.3 / 15.4","Sin alerta de fechas")))))</f>
        <v/>
      </c>
      <c r="AB85" s="55" t="str">
        <f aca="false">IF(COUNTA(B85:K85,M85,O85:Q85,T85:V85,Y85,AE85)=0,"",IF(Z85&lt;&gt;"Completo","REVISAR: completar datos",IF(OR(H85&lt;0,I85&lt;0,K85&lt;=0,K85&gt;1,M85&lt;0,M85&gt;L85,O85&lt;0,P85&lt;0,Q85&lt;0,Q85&gt;H85+I85,N85&lt;0,O85&gt;N85,O85+P85&gt;L85+0.01,AND(J85&lt;&gt;"Sí",J85&lt;&gt;"No"),AND(LEN(AE85&amp;"")&lt;&gt;0,OR(AE85&lt;=0,AE85&gt;1,J85&lt;&gt;"Sí"))),"REVISAR: importes incoherentes",IF(ABS(R85-H85-I85)&gt;0.01,"REVISAR: pago incompleto/excesivo",IF(AND(B85="Alojamiento y manutención",OR(T85&lt;=0,U85&lt;=0,MOD(T85,1)&lt;&gt;0,MOD(U85,1)&lt;&gt;0)),"REVISAR: personas/días",IF(AND(Datos!$B$25="No recuperable",J85="Sí",I85&gt;0),"REVISAR: régimen IVA",IF(AND(Datos!$B$25="Totalmente recuperable",I85&gt;0,OR(J85&lt;&gt;"Sí",AND(LEN(AE85&amp;"")&lt;&gt;0,AE85&lt;&gt;1))),"REVISAR: régimen IVA",IF(AND(Datos!$B$25="Parcialmente recuperable",J85="Sí",I85&gt;0,LEN(AE85&amp;"")=0),"REVISAR: indicar % IVA", "Sin alerta de importes"))))))))</f>
        <v/>
      </c>
      <c r="AC85" s="55" t="str">
        <f aca="false">IF(COUNTA(B85:K85,M85,O85:Q85,T85:V85,Y85,AE85)=0,"",IF(OR(COUNTIFS($A$6:$A$205,A85)&gt;1,AND(LEN(D85&amp;"")&gt;0,LEN(E85&amp;"")&gt;0,COUNTIFS($D$6:$D$205,D85,$E$6:$E$205,E85)&gt;1)),"REVISAR: posible duplicado","Sin duplicado"))</f>
        <v/>
      </c>
      <c r="AD85" s="54" t="str">
        <f aca="false">IF(COUNTA(B85:K85,M85,O85:Q85,T85:V85,Y85,AE85)=0,"",IF(LEN(Datos!$B$17&amp;"")=0,"REVISAR: falta concesión",IF(AND(Q85&gt;0,COUNTIFS(Pagos!$B$6:$B$405,A85,Pagos!$E$6:$E$405,"Ingreso retenciones")=0),"REVISAR: acreditación IRPF",IF(LEN(Datos!$B$24&amp;"")=0,"REVISAR: seleccionar modalidad",IF(Datos!$B$24="Normal","Adjuntar factura y pagos","Conservar factura y pagos")))))</f>
        <v/>
      </c>
      <c r="AE85" s="56"/>
    </row>
    <row r="86" customFormat="false" ht="19.5" hidden="false" customHeight="true" outlineLevel="0" collapsed="false">
      <c r="A86" s="43" t="s">
        <v>191</v>
      </c>
      <c r="B86" s="44"/>
      <c r="C86" s="44"/>
      <c r="D86" s="45"/>
      <c r="E86" s="45"/>
      <c r="F86" s="46"/>
      <c r="G86" s="44"/>
      <c r="H86" s="47"/>
      <c r="I86" s="47"/>
      <c r="J86" s="44"/>
      <c r="K86" s="48"/>
      <c r="L86" s="49" t="str">
        <f aca="false">IF(OR(COUNTA(B86:K86,M86,O86:Q86,T86:V86,Y86,AE86)=0,LEN(H86&amp;"")=0,LEN(I86&amp;"")=0,LEN(J86&amp;"")=0,LEN(K86&amp;"")=0),"",ROUND((H86+I86-IF(J86="Sí",I86*IF(LEN(AE86&amp;"")=0,1,AE86),0))*K86,2))</f>
        <v/>
      </c>
      <c r="M86" s="47"/>
      <c r="N86" s="50" t="str">
        <f aca="false">IF(OR(COUNTA(B86:K86,M86,O86:Q86,T86:V86,Y86,AE86)=0,LEN(L86&amp;"")=0),"",IF(B86="Otros costes no subvencionables",0,IF(B86="Alojamiento y manutención",IF(LEN(W86&amp;"")=0,"",ROUND(MAX(0,MIN(L86-M86,W86*80)),2)),ROUND(L86-M86,2))))</f>
        <v/>
      </c>
      <c r="O86" s="47"/>
      <c r="P86" s="47"/>
      <c r="Q86" s="47"/>
      <c r="R86" s="49" t="str">
        <f aca="false">IF(COUNTA(B86:K86,M86,O86:Q86,T86:V86,Y86,AE86)=0,"",SUMIFS(Pagos!$D$6:$D$405,Pagos!$B$6:$B$405,A86))</f>
        <v/>
      </c>
      <c r="S86" s="51" t="str">
        <f aca="false">IF(OR(COUNTA(B86:K86,M86,O86:Q86,T86:V86,Y86,AE86)=0,COUNTIFS(Pagos!$B$6:$B$405,A86,Pagos!$C$6:$C$405,"&gt;0")=0),"",_xlfn.MAXIFS(Pagos!$C$6:$C$405,Pagos!$B$6:$B$405,A86))</f>
        <v/>
      </c>
      <c r="T86" s="52"/>
      <c r="U86" s="52"/>
      <c r="V86" s="44"/>
      <c r="W86" s="53" t="str">
        <f aca="false">IF(OR(COUNTA(B86:K86,M86,O86:Q86,T86:V86,Y86,AE86)=0,B86&lt;&gt;"Alojamiento y manutención",LEN(T86&amp;"")=0,LEN(U86&amp;"")=0),"",T86*U86)</f>
        <v/>
      </c>
      <c r="X86" s="49" t="str">
        <f aca="false">IF(OR(COUNTA(B86:K86,M86,O86:Q86,T86:V86,Y86,AE86)=0,B86&lt;&gt;"Asesoría y gestión",LEN(N86&amp;"")=0),"",IF(H86+I86-IF(J86="Sí",I86*IF(LEN(AE86&amp;"")=0,1,AE86),0)=0,0,ROUND(N86*H86/(H86+I86-IF(J86="Sí",I86*IF(LEN(AE86&amp;"")=0,1,AE86),0)),2)))</f>
        <v/>
      </c>
      <c r="Y86" s="44"/>
      <c r="Z86" s="54" t="str">
        <f aca="false">IF(COUNTA(B86:K86,M86,O86:Q86,T86:V86,Y86,AE86)=0,"",IF(OR(COUNTA(B86:K86,M86,O86:Q86,T86:V86,Y86,AE86)=0,LEN(B86&amp;"")=0,LEN(C86&amp;"")=0,LEN(D86&amp;"")=0,LEN(E86&amp;"")=0,LEN(F86&amp;"")=0,LEN(G86&amp;"")=0,LEN(H86&amp;"")=0,LEN(I86&amp;"")=0,LEN(J86&amp;"")=0,LEN(K86&amp;"")=0,LEN(O86&amp;"")=0,LEN(P86&amp;"")=0,LEN(Q86&amp;"")=0,LEN(V86&amp;"")=0,AND(B86="Alojamiento y manutención",OR(LEN(T86&amp;"")=0,LEN(U86&amp;"")=0))),"REVISAR: faltan datos","Completo"))</f>
        <v/>
      </c>
      <c r="AA86" s="55" t="str">
        <f aca="false">IF(COUNTA(B86:K86,M86,O86:Q86,T86:V86,Y86,AE86)=0,"",IF(OR(LEN(Datos!$B$20&amp;"")=0,LEN(F86&amp;"")=0),"REVISAR: falta período/fecha",IF(OR(F86&lt;Datos!$B$22,F86&gt;Datos!$B$21),"REVISAR: emisión fuera de período",IF(COUNTIFS(Pagos!$B$6:$B$405,A86,Pagos!$C$6:$C$405,"&gt;"&amp;Datos!$B$23)&gt;0,"REVISAR: pago fuera de plazo",IF(COUNTIFS(Pagos!$B$6:$B$405,A86,Pagos!$C$6:$C$405,"&gt;"&amp;Datos!$B$21)&gt;0,"REVISAR: arts. 14.3 / 15.4","Sin alerta de fechas")))))</f>
        <v/>
      </c>
      <c r="AB86" s="55" t="str">
        <f aca="false">IF(COUNTA(B86:K86,M86,O86:Q86,T86:V86,Y86,AE86)=0,"",IF(Z86&lt;&gt;"Completo","REVISAR: completar datos",IF(OR(H86&lt;0,I86&lt;0,K86&lt;=0,K86&gt;1,M86&lt;0,M86&gt;L86,O86&lt;0,P86&lt;0,Q86&lt;0,Q86&gt;H86+I86,N86&lt;0,O86&gt;N86,O86+P86&gt;L86+0.01,AND(J86&lt;&gt;"Sí",J86&lt;&gt;"No"),AND(LEN(AE86&amp;"")&lt;&gt;0,OR(AE86&lt;=0,AE86&gt;1,J86&lt;&gt;"Sí"))),"REVISAR: importes incoherentes",IF(ABS(R86-H86-I86)&gt;0.01,"REVISAR: pago incompleto/excesivo",IF(AND(B86="Alojamiento y manutención",OR(T86&lt;=0,U86&lt;=0,MOD(T86,1)&lt;&gt;0,MOD(U86,1)&lt;&gt;0)),"REVISAR: personas/días",IF(AND(Datos!$B$25="No recuperable",J86="Sí",I86&gt;0),"REVISAR: régimen IVA",IF(AND(Datos!$B$25="Totalmente recuperable",I86&gt;0,OR(J86&lt;&gt;"Sí",AND(LEN(AE86&amp;"")&lt;&gt;0,AE86&lt;&gt;1))),"REVISAR: régimen IVA",IF(AND(Datos!$B$25="Parcialmente recuperable",J86="Sí",I86&gt;0,LEN(AE86&amp;"")=0),"REVISAR: indicar % IVA", "Sin alerta de importes"))))))))</f>
        <v/>
      </c>
      <c r="AC86" s="55" t="str">
        <f aca="false">IF(COUNTA(B86:K86,M86,O86:Q86,T86:V86,Y86,AE86)=0,"",IF(OR(COUNTIFS($A$6:$A$205,A86)&gt;1,AND(LEN(D86&amp;"")&gt;0,LEN(E86&amp;"")&gt;0,COUNTIFS($D$6:$D$205,D86,$E$6:$E$205,E86)&gt;1)),"REVISAR: posible duplicado","Sin duplicado"))</f>
        <v/>
      </c>
      <c r="AD86" s="54" t="str">
        <f aca="false">IF(COUNTA(B86:K86,M86,O86:Q86,T86:V86,Y86,AE86)=0,"",IF(LEN(Datos!$B$17&amp;"")=0,"REVISAR: falta concesión",IF(AND(Q86&gt;0,COUNTIFS(Pagos!$B$6:$B$405,A86,Pagos!$E$6:$E$405,"Ingreso retenciones")=0),"REVISAR: acreditación IRPF",IF(LEN(Datos!$B$24&amp;"")=0,"REVISAR: seleccionar modalidad",IF(Datos!$B$24="Normal","Adjuntar factura y pagos","Conservar factura y pagos")))))</f>
        <v/>
      </c>
      <c r="AE86" s="56"/>
    </row>
    <row r="87" customFormat="false" ht="19.5" hidden="false" customHeight="true" outlineLevel="0" collapsed="false">
      <c r="A87" s="43" t="s">
        <v>192</v>
      </c>
      <c r="B87" s="44"/>
      <c r="C87" s="44"/>
      <c r="D87" s="45"/>
      <c r="E87" s="45"/>
      <c r="F87" s="46"/>
      <c r="G87" s="44"/>
      <c r="H87" s="47"/>
      <c r="I87" s="47"/>
      <c r="J87" s="44"/>
      <c r="K87" s="48"/>
      <c r="L87" s="49" t="str">
        <f aca="false">IF(OR(COUNTA(B87:K87,M87,O87:Q87,T87:V87,Y87,AE87)=0,LEN(H87&amp;"")=0,LEN(I87&amp;"")=0,LEN(J87&amp;"")=0,LEN(K87&amp;"")=0),"",ROUND((H87+I87-IF(J87="Sí",I87*IF(LEN(AE87&amp;"")=0,1,AE87),0))*K87,2))</f>
        <v/>
      </c>
      <c r="M87" s="47"/>
      <c r="N87" s="50" t="str">
        <f aca="false">IF(OR(COUNTA(B87:K87,M87,O87:Q87,T87:V87,Y87,AE87)=0,LEN(L87&amp;"")=0),"",IF(B87="Otros costes no subvencionables",0,IF(B87="Alojamiento y manutención",IF(LEN(W87&amp;"")=0,"",ROUND(MAX(0,MIN(L87-M87,W87*80)),2)),ROUND(L87-M87,2))))</f>
        <v/>
      </c>
      <c r="O87" s="47"/>
      <c r="P87" s="47"/>
      <c r="Q87" s="47"/>
      <c r="R87" s="49" t="str">
        <f aca="false">IF(COUNTA(B87:K87,M87,O87:Q87,T87:V87,Y87,AE87)=0,"",SUMIFS(Pagos!$D$6:$D$405,Pagos!$B$6:$B$405,A87))</f>
        <v/>
      </c>
      <c r="S87" s="51" t="str">
        <f aca="false">IF(OR(COUNTA(B87:K87,M87,O87:Q87,T87:V87,Y87,AE87)=0,COUNTIFS(Pagos!$B$6:$B$405,A87,Pagos!$C$6:$C$405,"&gt;0")=0),"",_xlfn.MAXIFS(Pagos!$C$6:$C$405,Pagos!$B$6:$B$405,A87))</f>
        <v/>
      </c>
      <c r="T87" s="52"/>
      <c r="U87" s="52"/>
      <c r="V87" s="44"/>
      <c r="W87" s="53" t="str">
        <f aca="false">IF(OR(COUNTA(B87:K87,M87,O87:Q87,T87:V87,Y87,AE87)=0,B87&lt;&gt;"Alojamiento y manutención",LEN(T87&amp;"")=0,LEN(U87&amp;"")=0),"",T87*U87)</f>
        <v/>
      </c>
      <c r="X87" s="49" t="str">
        <f aca="false">IF(OR(COUNTA(B87:K87,M87,O87:Q87,T87:V87,Y87,AE87)=0,B87&lt;&gt;"Asesoría y gestión",LEN(N87&amp;"")=0),"",IF(H87+I87-IF(J87="Sí",I87*IF(LEN(AE87&amp;"")=0,1,AE87),0)=0,0,ROUND(N87*H87/(H87+I87-IF(J87="Sí",I87*IF(LEN(AE87&amp;"")=0,1,AE87),0)),2)))</f>
        <v/>
      </c>
      <c r="Y87" s="44"/>
      <c r="Z87" s="54" t="str">
        <f aca="false">IF(COUNTA(B87:K87,M87,O87:Q87,T87:V87,Y87,AE87)=0,"",IF(OR(COUNTA(B87:K87,M87,O87:Q87,T87:V87,Y87,AE87)=0,LEN(B87&amp;"")=0,LEN(C87&amp;"")=0,LEN(D87&amp;"")=0,LEN(E87&amp;"")=0,LEN(F87&amp;"")=0,LEN(G87&amp;"")=0,LEN(H87&amp;"")=0,LEN(I87&amp;"")=0,LEN(J87&amp;"")=0,LEN(K87&amp;"")=0,LEN(O87&amp;"")=0,LEN(P87&amp;"")=0,LEN(Q87&amp;"")=0,LEN(V87&amp;"")=0,AND(B87="Alojamiento y manutención",OR(LEN(T87&amp;"")=0,LEN(U87&amp;"")=0))),"REVISAR: faltan datos","Completo"))</f>
        <v/>
      </c>
      <c r="AA87" s="55" t="str">
        <f aca="false">IF(COUNTA(B87:K87,M87,O87:Q87,T87:V87,Y87,AE87)=0,"",IF(OR(LEN(Datos!$B$20&amp;"")=0,LEN(F87&amp;"")=0),"REVISAR: falta período/fecha",IF(OR(F87&lt;Datos!$B$22,F87&gt;Datos!$B$21),"REVISAR: emisión fuera de período",IF(COUNTIFS(Pagos!$B$6:$B$405,A87,Pagos!$C$6:$C$405,"&gt;"&amp;Datos!$B$23)&gt;0,"REVISAR: pago fuera de plazo",IF(COUNTIFS(Pagos!$B$6:$B$405,A87,Pagos!$C$6:$C$405,"&gt;"&amp;Datos!$B$21)&gt;0,"REVISAR: arts. 14.3 / 15.4","Sin alerta de fechas")))))</f>
        <v/>
      </c>
      <c r="AB87" s="55" t="str">
        <f aca="false">IF(COUNTA(B87:K87,M87,O87:Q87,T87:V87,Y87,AE87)=0,"",IF(Z87&lt;&gt;"Completo","REVISAR: completar datos",IF(OR(H87&lt;0,I87&lt;0,K87&lt;=0,K87&gt;1,M87&lt;0,M87&gt;L87,O87&lt;0,P87&lt;0,Q87&lt;0,Q87&gt;H87+I87,N87&lt;0,O87&gt;N87,O87+P87&gt;L87+0.01,AND(J87&lt;&gt;"Sí",J87&lt;&gt;"No"),AND(LEN(AE87&amp;"")&lt;&gt;0,OR(AE87&lt;=0,AE87&gt;1,J87&lt;&gt;"Sí"))),"REVISAR: importes incoherentes",IF(ABS(R87-H87-I87)&gt;0.01,"REVISAR: pago incompleto/excesivo",IF(AND(B87="Alojamiento y manutención",OR(T87&lt;=0,U87&lt;=0,MOD(T87,1)&lt;&gt;0,MOD(U87,1)&lt;&gt;0)),"REVISAR: personas/días",IF(AND(Datos!$B$25="No recuperable",J87="Sí",I87&gt;0),"REVISAR: régimen IVA",IF(AND(Datos!$B$25="Totalmente recuperable",I87&gt;0,OR(J87&lt;&gt;"Sí",AND(LEN(AE87&amp;"")&lt;&gt;0,AE87&lt;&gt;1))),"REVISAR: régimen IVA",IF(AND(Datos!$B$25="Parcialmente recuperable",J87="Sí",I87&gt;0,LEN(AE87&amp;"")=0),"REVISAR: indicar % IVA", "Sin alerta de importes"))))))))</f>
        <v/>
      </c>
      <c r="AC87" s="55" t="str">
        <f aca="false">IF(COUNTA(B87:K87,M87,O87:Q87,T87:V87,Y87,AE87)=0,"",IF(OR(COUNTIFS($A$6:$A$205,A87)&gt;1,AND(LEN(D87&amp;"")&gt;0,LEN(E87&amp;"")&gt;0,COUNTIFS($D$6:$D$205,D87,$E$6:$E$205,E87)&gt;1)),"REVISAR: posible duplicado","Sin duplicado"))</f>
        <v/>
      </c>
      <c r="AD87" s="54" t="str">
        <f aca="false">IF(COUNTA(B87:K87,M87,O87:Q87,T87:V87,Y87,AE87)=0,"",IF(LEN(Datos!$B$17&amp;"")=0,"REVISAR: falta concesión",IF(AND(Q87&gt;0,COUNTIFS(Pagos!$B$6:$B$405,A87,Pagos!$E$6:$E$405,"Ingreso retenciones")=0),"REVISAR: acreditación IRPF",IF(LEN(Datos!$B$24&amp;"")=0,"REVISAR: seleccionar modalidad",IF(Datos!$B$24="Normal","Adjuntar factura y pagos","Conservar factura y pagos")))))</f>
        <v/>
      </c>
      <c r="AE87" s="56"/>
    </row>
    <row r="88" customFormat="false" ht="19.5" hidden="false" customHeight="true" outlineLevel="0" collapsed="false">
      <c r="A88" s="43" t="s">
        <v>193</v>
      </c>
      <c r="B88" s="44"/>
      <c r="C88" s="44"/>
      <c r="D88" s="45"/>
      <c r="E88" s="45"/>
      <c r="F88" s="46"/>
      <c r="G88" s="44"/>
      <c r="H88" s="47"/>
      <c r="I88" s="47"/>
      <c r="J88" s="44"/>
      <c r="K88" s="48"/>
      <c r="L88" s="49" t="str">
        <f aca="false">IF(OR(COUNTA(B88:K88,M88,O88:Q88,T88:V88,Y88,AE88)=0,LEN(H88&amp;"")=0,LEN(I88&amp;"")=0,LEN(J88&amp;"")=0,LEN(K88&amp;"")=0),"",ROUND((H88+I88-IF(J88="Sí",I88*IF(LEN(AE88&amp;"")=0,1,AE88),0))*K88,2))</f>
        <v/>
      </c>
      <c r="M88" s="47"/>
      <c r="N88" s="50" t="str">
        <f aca="false">IF(OR(COUNTA(B88:K88,M88,O88:Q88,T88:V88,Y88,AE88)=0,LEN(L88&amp;"")=0),"",IF(B88="Otros costes no subvencionables",0,IF(B88="Alojamiento y manutención",IF(LEN(W88&amp;"")=0,"",ROUND(MAX(0,MIN(L88-M88,W88*80)),2)),ROUND(L88-M88,2))))</f>
        <v/>
      </c>
      <c r="O88" s="47"/>
      <c r="P88" s="47"/>
      <c r="Q88" s="47"/>
      <c r="R88" s="49" t="str">
        <f aca="false">IF(COUNTA(B88:K88,M88,O88:Q88,T88:V88,Y88,AE88)=0,"",SUMIFS(Pagos!$D$6:$D$405,Pagos!$B$6:$B$405,A88))</f>
        <v/>
      </c>
      <c r="S88" s="51" t="str">
        <f aca="false">IF(OR(COUNTA(B88:K88,M88,O88:Q88,T88:V88,Y88,AE88)=0,COUNTIFS(Pagos!$B$6:$B$405,A88,Pagos!$C$6:$C$405,"&gt;0")=0),"",_xlfn.MAXIFS(Pagos!$C$6:$C$405,Pagos!$B$6:$B$405,A88))</f>
        <v/>
      </c>
      <c r="T88" s="52"/>
      <c r="U88" s="52"/>
      <c r="V88" s="44"/>
      <c r="W88" s="53" t="str">
        <f aca="false">IF(OR(COUNTA(B88:K88,M88,O88:Q88,T88:V88,Y88,AE88)=0,B88&lt;&gt;"Alojamiento y manutención",LEN(T88&amp;"")=0,LEN(U88&amp;"")=0),"",T88*U88)</f>
        <v/>
      </c>
      <c r="X88" s="49" t="str">
        <f aca="false">IF(OR(COUNTA(B88:K88,M88,O88:Q88,T88:V88,Y88,AE88)=0,B88&lt;&gt;"Asesoría y gestión",LEN(N88&amp;"")=0),"",IF(H88+I88-IF(J88="Sí",I88*IF(LEN(AE88&amp;"")=0,1,AE88),0)=0,0,ROUND(N88*H88/(H88+I88-IF(J88="Sí",I88*IF(LEN(AE88&amp;"")=0,1,AE88),0)),2)))</f>
        <v/>
      </c>
      <c r="Y88" s="44"/>
      <c r="Z88" s="54" t="str">
        <f aca="false">IF(COUNTA(B88:K88,M88,O88:Q88,T88:V88,Y88,AE88)=0,"",IF(OR(COUNTA(B88:K88,M88,O88:Q88,T88:V88,Y88,AE88)=0,LEN(B88&amp;"")=0,LEN(C88&amp;"")=0,LEN(D88&amp;"")=0,LEN(E88&amp;"")=0,LEN(F88&amp;"")=0,LEN(G88&amp;"")=0,LEN(H88&amp;"")=0,LEN(I88&amp;"")=0,LEN(J88&amp;"")=0,LEN(K88&amp;"")=0,LEN(O88&amp;"")=0,LEN(P88&amp;"")=0,LEN(Q88&amp;"")=0,LEN(V88&amp;"")=0,AND(B88="Alojamiento y manutención",OR(LEN(T88&amp;"")=0,LEN(U88&amp;"")=0))),"REVISAR: faltan datos","Completo"))</f>
        <v/>
      </c>
      <c r="AA88" s="55" t="str">
        <f aca="false">IF(COUNTA(B88:K88,M88,O88:Q88,T88:V88,Y88,AE88)=0,"",IF(OR(LEN(Datos!$B$20&amp;"")=0,LEN(F88&amp;"")=0),"REVISAR: falta período/fecha",IF(OR(F88&lt;Datos!$B$22,F88&gt;Datos!$B$21),"REVISAR: emisión fuera de período",IF(COUNTIFS(Pagos!$B$6:$B$405,A88,Pagos!$C$6:$C$405,"&gt;"&amp;Datos!$B$23)&gt;0,"REVISAR: pago fuera de plazo",IF(COUNTIFS(Pagos!$B$6:$B$405,A88,Pagos!$C$6:$C$405,"&gt;"&amp;Datos!$B$21)&gt;0,"REVISAR: arts. 14.3 / 15.4","Sin alerta de fechas")))))</f>
        <v/>
      </c>
      <c r="AB88" s="55" t="str">
        <f aca="false">IF(COUNTA(B88:K88,M88,O88:Q88,T88:V88,Y88,AE88)=0,"",IF(Z88&lt;&gt;"Completo","REVISAR: completar datos",IF(OR(H88&lt;0,I88&lt;0,K88&lt;=0,K88&gt;1,M88&lt;0,M88&gt;L88,O88&lt;0,P88&lt;0,Q88&lt;0,Q88&gt;H88+I88,N88&lt;0,O88&gt;N88,O88+P88&gt;L88+0.01,AND(J88&lt;&gt;"Sí",J88&lt;&gt;"No"),AND(LEN(AE88&amp;"")&lt;&gt;0,OR(AE88&lt;=0,AE88&gt;1,J88&lt;&gt;"Sí"))),"REVISAR: importes incoherentes",IF(ABS(R88-H88-I88)&gt;0.01,"REVISAR: pago incompleto/excesivo",IF(AND(B88="Alojamiento y manutención",OR(T88&lt;=0,U88&lt;=0,MOD(T88,1)&lt;&gt;0,MOD(U88,1)&lt;&gt;0)),"REVISAR: personas/días",IF(AND(Datos!$B$25="No recuperable",J88="Sí",I88&gt;0),"REVISAR: régimen IVA",IF(AND(Datos!$B$25="Totalmente recuperable",I88&gt;0,OR(J88&lt;&gt;"Sí",AND(LEN(AE88&amp;"")&lt;&gt;0,AE88&lt;&gt;1))),"REVISAR: régimen IVA",IF(AND(Datos!$B$25="Parcialmente recuperable",J88="Sí",I88&gt;0,LEN(AE88&amp;"")=0),"REVISAR: indicar % IVA", "Sin alerta de importes"))))))))</f>
        <v/>
      </c>
      <c r="AC88" s="55" t="str">
        <f aca="false">IF(COUNTA(B88:K88,M88,O88:Q88,T88:V88,Y88,AE88)=0,"",IF(OR(COUNTIFS($A$6:$A$205,A88)&gt;1,AND(LEN(D88&amp;"")&gt;0,LEN(E88&amp;"")&gt;0,COUNTIFS($D$6:$D$205,D88,$E$6:$E$205,E88)&gt;1)),"REVISAR: posible duplicado","Sin duplicado"))</f>
        <v/>
      </c>
      <c r="AD88" s="54" t="str">
        <f aca="false">IF(COUNTA(B88:K88,M88,O88:Q88,T88:V88,Y88,AE88)=0,"",IF(LEN(Datos!$B$17&amp;"")=0,"REVISAR: falta concesión",IF(AND(Q88&gt;0,COUNTIFS(Pagos!$B$6:$B$405,A88,Pagos!$E$6:$E$405,"Ingreso retenciones")=0),"REVISAR: acreditación IRPF",IF(LEN(Datos!$B$24&amp;"")=0,"REVISAR: seleccionar modalidad",IF(Datos!$B$24="Normal","Adjuntar factura y pagos","Conservar factura y pagos")))))</f>
        <v/>
      </c>
      <c r="AE88" s="56"/>
    </row>
    <row r="89" customFormat="false" ht="19.5" hidden="false" customHeight="true" outlineLevel="0" collapsed="false">
      <c r="A89" s="43" t="s">
        <v>194</v>
      </c>
      <c r="B89" s="44"/>
      <c r="C89" s="44"/>
      <c r="D89" s="45"/>
      <c r="E89" s="45"/>
      <c r="F89" s="46"/>
      <c r="G89" s="44"/>
      <c r="H89" s="47"/>
      <c r="I89" s="47"/>
      <c r="J89" s="44"/>
      <c r="K89" s="48"/>
      <c r="L89" s="49" t="str">
        <f aca="false">IF(OR(COUNTA(B89:K89,M89,O89:Q89,T89:V89,Y89,AE89)=0,LEN(H89&amp;"")=0,LEN(I89&amp;"")=0,LEN(J89&amp;"")=0,LEN(K89&amp;"")=0),"",ROUND((H89+I89-IF(J89="Sí",I89*IF(LEN(AE89&amp;"")=0,1,AE89),0))*K89,2))</f>
        <v/>
      </c>
      <c r="M89" s="47"/>
      <c r="N89" s="50" t="str">
        <f aca="false">IF(OR(COUNTA(B89:K89,M89,O89:Q89,T89:V89,Y89,AE89)=0,LEN(L89&amp;"")=0),"",IF(B89="Otros costes no subvencionables",0,IF(B89="Alojamiento y manutención",IF(LEN(W89&amp;"")=0,"",ROUND(MAX(0,MIN(L89-M89,W89*80)),2)),ROUND(L89-M89,2))))</f>
        <v/>
      </c>
      <c r="O89" s="47"/>
      <c r="P89" s="47"/>
      <c r="Q89" s="47"/>
      <c r="R89" s="49" t="str">
        <f aca="false">IF(COUNTA(B89:K89,M89,O89:Q89,T89:V89,Y89,AE89)=0,"",SUMIFS(Pagos!$D$6:$D$405,Pagos!$B$6:$B$405,A89))</f>
        <v/>
      </c>
      <c r="S89" s="51" t="str">
        <f aca="false">IF(OR(COUNTA(B89:K89,M89,O89:Q89,T89:V89,Y89,AE89)=0,COUNTIFS(Pagos!$B$6:$B$405,A89,Pagos!$C$6:$C$405,"&gt;0")=0),"",_xlfn.MAXIFS(Pagos!$C$6:$C$405,Pagos!$B$6:$B$405,A89))</f>
        <v/>
      </c>
      <c r="T89" s="52"/>
      <c r="U89" s="52"/>
      <c r="V89" s="44"/>
      <c r="W89" s="53" t="str">
        <f aca="false">IF(OR(COUNTA(B89:K89,M89,O89:Q89,T89:V89,Y89,AE89)=0,B89&lt;&gt;"Alojamiento y manutención",LEN(T89&amp;"")=0,LEN(U89&amp;"")=0),"",T89*U89)</f>
        <v/>
      </c>
      <c r="X89" s="49" t="str">
        <f aca="false">IF(OR(COUNTA(B89:K89,M89,O89:Q89,T89:V89,Y89,AE89)=0,B89&lt;&gt;"Asesoría y gestión",LEN(N89&amp;"")=0),"",IF(H89+I89-IF(J89="Sí",I89*IF(LEN(AE89&amp;"")=0,1,AE89),0)=0,0,ROUND(N89*H89/(H89+I89-IF(J89="Sí",I89*IF(LEN(AE89&amp;"")=0,1,AE89),0)),2)))</f>
        <v/>
      </c>
      <c r="Y89" s="44"/>
      <c r="Z89" s="54" t="str">
        <f aca="false">IF(COUNTA(B89:K89,M89,O89:Q89,T89:V89,Y89,AE89)=0,"",IF(OR(COUNTA(B89:K89,M89,O89:Q89,T89:V89,Y89,AE89)=0,LEN(B89&amp;"")=0,LEN(C89&amp;"")=0,LEN(D89&amp;"")=0,LEN(E89&amp;"")=0,LEN(F89&amp;"")=0,LEN(G89&amp;"")=0,LEN(H89&amp;"")=0,LEN(I89&amp;"")=0,LEN(J89&amp;"")=0,LEN(K89&amp;"")=0,LEN(O89&amp;"")=0,LEN(P89&amp;"")=0,LEN(Q89&amp;"")=0,LEN(V89&amp;"")=0,AND(B89="Alojamiento y manutención",OR(LEN(T89&amp;"")=0,LEN(U89&amp;"")=0))),"REVISAR: faltan datos","Completo"))</f>
        <v/>
      </c>
      <c r="AA89" s="55" t="str">
        <f aca="false">IF(COUNTA(B89:K89,M89,O89:Q89,T89:V89,Y89,AE89)=0,"",IF(OR(LEN(Datos!$B$20&amp;"")=0,LEN(F89&amp;"")=0),"REVISAR: falta período/fecha",IF(OR(F89&lt;Datos!$B$22,F89&gt;Datos!$B$21),"REVISAR: emisión fuera de período",IF(COUNTIFS(Pagos!$B$6:$B$405,A89,Pagos!$C$6:$C$405,"&gt;"&amp;Datos!$B$23)&gt;0,"REVISAR: pago fuera de plazo",IF(COUNTIFS(Pagos!$B$6:$B$405,A89,Pagos!$C$6:$C$405,"&gt;"&amp;Datos!$B$21)&gt;0,"REVISAR: arts. 14.3 / 15.4","Sin alerta de fechas")))))</f>
        <v/>
      </c>
      <c r="AB89" s="55" t="str">
        <f aca="false">IF(COUNTA(B89:K89,M89,O89:Q89,T89:V89,Y89,AE89)=0,"",IF(Z89&lt;&gt;"Completo","REVISAR: completar datos",IF(OR(H89&lt;0,I89&lt;0,K89&lt;=0,K89&gt;1,M89&lt;0,M89&gt;L89,O89&lt;0,P89&lt;0,Q89&lt;0,Q89&gt;H89+I89,N89&lt;0,O89&gt;N89,O89+P89&gt;L89+0.01,AND(J89&lt;&gt;"Sí",J89&lt;&gt;"No"),AND(LEN(AE89&amp;"")&lt;&gt;0,OR(AE89&lt;=0,AE89&gt;1,J89&lt;&gt;"Sí"))),"REVISAR: importes incoherentes",IF(ABS(R89-H89-I89)&gt;0.01,"REVISAR: pago incompleto/excesivo",IF(AND(B89="Alojamiento y manutención",OR(T89&lt;=0,U89&lt;=0,MOD(T89,1)&lt;&gt;0,MOD(U89,1)&lt;&gt;0)),"REVISAR: personas/días",IF(AND(Datos!$B$25="No recuperable",J89="Sí",I89&gt;0),"REVISAR: régimen IVA",IF(AND(Datos!$B$25="Totalmente recuperable",I89&gt;0,OR(J89&lt;&gt;"Sí",AND(LEN(AE89&amp;"")&lt;&gt;0,AE89&lt;&gt;1))),"REVISAR: régimen IVA",IF(AND(Datos!$B$25="Parcialmente recuperable",J89="Sí",I89&gt;0,LEN(AE89&amp;"")=0),"REVISAR: indicar % IVA", "Sin alerta de importes"))))))))</f>
        <v/>
      </c>
      <c r="AC89" s="55" t="str">
        <f aca="false">IF(COUNTA(B89:K89,M89,O89:Q89,T89:V89,Y89,AE89)=0,"",IF(OR(COUNTIFS($A$6:$A$205,A89)&gt;1,AND(LEN(D89&amp;"")&gt;0,LEN(E89&amp;"")&gt;0,COUNTIFS($D$6:$D$205,D89,$E$6:$E$205,E89)&gt;1)),"REVISAR: posible duplicado","Sin duplicado"))</f>
        <v/>
      </c>
      <c r="AD89" s="54" t="str">
        <f aca="false">IF(COUNTA(B89:K89,M89,O89:Q89,T89:V89,Y89,AE89)=0,"",IF(LEN(Datos!$B$17&amp;"")=0,"REVISAR: falta concesión",IF(AND(Q89&gt;0,COUNTIFS(Pagos!$B$6:$B$405,A89,Pagos!$E$6:$E$405,"Ingreso retenciones")=0),"REVISAR: acreditación IRPF",IF(LEN(Datos!$B$24&amp;"")=0,"REVISAR: seleccionar modalidad",IF(Datos!$B$24="Normal","Adjuntar factura y pagos","Conservar factura y pagos")))))</f>
        <v/>
      </c>
      <c r="AE89" s="56"/>
    </row>
    <row r="90" customFormat="false" ht="19.5" hidden="false" customHeight="true" outlineLevel="0" collapsed="false">
      <c r="A90" s="43" t="s">
        <v>195</v>
      </c>
      <c r="B90" s="44"/>
      <c r="C90" s="44"/>
      <c r="D90" s="45"/>
      <c r="E90" s="45"/>
      <c r="F90" s="46"/>
      <c r="G90" s="44"/>
      <c r="H90" s="47"/>
      <c r="I90" s="47"/>
      <c r="J90" s="44"/>
      <c r="K90" s="48"/>
      <c r="L90" s="49" t="str">
        <f aca="false">IF(OR(COUNTA(B90:K90,M90,O90:Q90,T90:V90,Y90,AE90)=0,LEN(H90&amp;"")=0,LEN(I90&amp;"")=0,LEN(J90&amp;"")=0,LEN(K90&amp;"")=0),"",ROUND((H90+I90-IF(J90="Sí",I90*IF(LEN(AE90&amp;"")=0,1,AE90),0))*K90,2))</f>
        <v/>
      </c>
      <c r="M90" s="47"/>
      <c r="N90" s="50" t="str">
        <f aca="false">IF(OR(COUNTA(B90:K90,M90,O90:Q90,T90:V90,Y90,AE90)=0,LEN(L90&amp;"")=0),"",IF(B90="Otros costes no subvencionables",0,IF(B90="Alojamiento y manutención",IF(LEN(W90&amp;"")=0,"",ROUND(MAX(0,MIN(L90-M90,W90*80)),2)),ROUND(L90-M90,2))))</f>
        <v/>
      </c>
      <c r="O90" s="47"/>
      <c r="P90" s="47"/>
      <c r="Q90" s="47"/>
      <c r="R90" s="49" t="str">
        <f aca="false">IF(COUNTA(B90:K90,M90,O90:Q90,T90:V90,Y90,AE90)=0,"",SUMIFS(Pagos!$D$6:$D$405,Pagos!$B$6:$B$405,A90))</f>
        <v/>
      </c>
      <c r="S90" s="51" t="str">
        <f aca="false">IF(OR(COUNTA(B90:K90,M90,O90:Q90,T90:V90,Y90,AE90)=0,COUNTIFS(Pagos!$B$6:$B$405,A90,Pagos!$C$6:$C$405,"&gt;0")=0),"",_xlfn.MAXIFS(Pagos!$C$6:$C$405,Pagos!$B$6:$B$405,A90))</f>
        <v/>
      </c>
      <c r="T90" s="52"/>
      <c r="U90" s="52"/>
      <c r="V90" s="44"/>
      <c r="W90" s="53" t="str">
        <f aca="false">IF(OR(COUNTA(B90:K90,M90,O90:Q90,T90:V90,Y90,AE90)=0,B90&lt;&gt;"Alojamiento y manutención",LEN(T90&amp;"")=0,LEN(U90&amp;"")=0),"",T90*U90)</f>
        <v/>
      </c>
      <c r="X90" s="49" t="str">
        <f aca="false">IF(OR(COUNTA(B90:K90,M90,O90:Q90,T90:V90,Y90,AE90)=0,B90&lt;&gt;"Asesoría y gestión",LEN(N90&amp;"")=0),"",IF(H90+I90-IF(J90="Sí",I90*IF(LEN(AE90&amp;"")=0,1,AE90),0)=0,0,ROUND(N90*H90/(H90+I90-IF(J90="Sí",I90*IF(LEN(AE90&amp;"")=0,1,AE90),0)),2)))</f>
        <v/>
      </c>
      <c r="Y90" s="44"/>
      <c r="Z90" s="54" t="str">
        <f aca="false">IF(COUNTA(B90:K90,M90,O90:Q90,T90:V90,Y90,AE90)=0,"",IF(OR(COUNTA(B90:K90,M90,O90:Q90,T90:V90,Y90,AE90)=0,LEN(B90&amp;"")=0,LEN(C90&amp;"")=0,LEN(D90&amp;"")=0,LEN(E90&amp;"")=0,LEN(F90&amp;"")=0,LEN(G90&amp;"")=0,LEN(H90&amp;"")=0,LEN(I90&amp;"")=0,LEN(J90&amp;"")=0,LEN(K90&amp;"")=0,LEN(O90&amp;"")=0,LEN(P90&amp;"")=0,LEN(Q90&amp;"")=0,LEN(V90&amp;"")=0,AND(B90="Alojamiento y manutención",OR(LEN(T90&amp;"")=0,LEN(U90&amp;"")=0))),"REVISAR: faltan datos","Completo"))</f>
        <v/>
      </c>
      <c r="AA90" s="55" t="str">
        <f aca="false">IF(COUNTA(B90:K90,M90,O90:Q90,T90:V90,Y90,AE90)=0,"",IF(OR(LEN(Datos!$B$20&amp;"")=0,LEN(F90&amp;"")=0),"REVISAR: falta período/fecha",IF(OR(F90&lt;Datos!$B$22,F90&gt;Datos!$B$21),"REVISAR: emisión fuera de período",IF(COUNTIFS(Pagos!$B$6:$B$405,A90,Pagos!$C$6:$C$405,"&gt;"&amp;Datos!$B$23)&gt;0,"REVISAR: pago fuera de plazo",IF(COUNTIFS(Pagos!$B$6:$B$405,A90,Pagos!$C$6:$C$405,"&gt;"&amp;Datos!$B$21)&gt;0,"REVISAR: arts. 14.3 / 15.4","Sin alerta de fechas")))))</f>
        <v/>
      </c>
      <c r="AB90" s="55" t="str">
        <f aca="false">IF(COUNTA(B90:K90,M90,O90:Q90,T90:V90,Y90,AE90)=0,"",IF(Z90&lt;&gt;"Completo","REVISAR: completar datos",IF(OR(H90&lt;0,I90&lt;0,K90&lt;=0,K90&gt;1,M90&lt;0,M90&gt;L90,O90&lt;0,P90&lt;0,Q90&lt;0,Q90&gt;H90+I90,N90&lt;0,O90&gt;N90,O90+P90&gt;L90+0.01,AND(J90&lt;&gt;"Sí",J90&lt;&gt;"No"),AND(LEN(AE90&amp;"")&lt;&gt;0,OR(AE90&lt;=0,AE90&gt;1,J90&lt;&gt;"Sí"))),"REVISAR: importes incoherentes",IF(ABS(R90-H90-I90)&gt;0.01,"REVISAR: pago incompleto/excesivo",IF(AND(B90="Alojamiento y manutención",OR(T90&lt;=0,U90&lt;=0,MOD(T90,1)&lt;&gt;0,MOD(U90,1)&lt;&gt;0)),"REVISAR: personas/días",IF(AND(Datos!$B$25="No recuperable",J90="Sí",I90&gt;0),"REVISAR: régimen IVA",IF(AND(Datos!$B$25="Totalmente recuperable",I90&gt;0,OR(J90&lt;&gt;"Sí",AND(LEN(AE90&amp;"")&lt;&gt;0,AE90&lt;&gt;1))),"REVISAR: régimen IVA",IF(AND(Datos!$B$25="Parcialmente recuperable",J90="Sí",I90&gt;0,LEN(AE90&amp;"")=0),"REVISAR: indicar % IVA", "Sin alerta de importes"))))))))</f>
        <v/>
      </c>
      <c r="AC90" s="55" t="str">
        <f aca="false">IF(COUNTA(B90:K90,M90,O90:Q90,T90:V90,Y90,AE90)=0,"",IF(OR(COUNTIFS($A$6:$A$205,A90)&gt;1,AND(LEN(D90&amp;"")&gt;0,LEN(E90&amp;"")&gt;0,COUNTIFS($D$6:$D$205,D90,$E$6:$E$205,E90)&gt;1)),"REVISAR: posible duplicado","Sin duplicado"))</f>
        <v/>
      </c>
      <c r="AD90" s="54" t="str">
        <f aca="false">IF(COUNTA(B90:K90,M90,O90:Q90,T90:V90,Y90,AE90)=0,"",IF(LEN(Datos!$B$17&amp;"")=0,"REVISAR: falta concesión",IF(AND(Q90&gt;0,COUNTIFS(Pagos!$B$6:$B$405,A90,Pagos!$E$6:$E$405,"Ingreso retenciones")=0),"REVISAR: acreditación IRPF",IF(LEN(Datos!$B$24&amp;"")=0,"REVISAR: seleccionar modalidad",IF(Datos!$B$24="Normal","Adjuntar factura y pagos","Conservar factura y pagos")))))</f>
        <v/>
      </c>
      <c r="AE90" s="56"/>
    </row>
    <row r="91" customFormat="false" ht="19.5" hidden="false" customHeight="true" outlineLevel="0" collapsed="false">
      <c r="A91" s="43" t="s">
        <v>196</v>
      </c>
      <c r="B91" s="44"/>
      <c r="C91" s="44"/>
      <c r="D91" s="45"/>
      <c r="E91" s="45"/>
      <c r="F91" s="46"/>
      <c r="G91" s="44"/>
      <c r="H91" s="47"/>
      <c r="I91" s="47"/>
      <c r="J91" s="44"/>
      <c r="K91" s="48"/>
      <c r="L91" s="49" t="str">
        <f aca="false">IF(OR(COUNTA(B91:K91,M91,O91:Q91,T91:V91,Y91,AE91)=0,LEN(H91&amp;"")=0,LEN(I91&amp;"")=0,LEN(J91&amp;"")=0,LEN(K91&amp;"")=0),"",ROUND((H91+I91-IF(J91="Sí",I91*IF(LEN(AE91&amp;"")=0,1,AE91),0))*K91,2))</f>
        <v/>
      </c>
      <c r="M91" s="47"/>
      <c r="N91" s="50" t="str">
        <f aca="false">IF(OR(COUNTA(B91:K91,M91,O91:Q91,T91:V91,Y91,AE91)=0,LEN(L91&amp;"")=0),"",IF(B91="Otros costes no subvencionables",0,IF(B91="Alojamiento y manutención",IF(LEN(W91&amp;"")=0,"",ROUND(MAX(0,MIN(L91-M91,W91*80)),2)),ROUND(L91-M91,2))))</f>
        <v/>
      </c>
      <c r="O91" s="47"/>
      <c r="P91" s="47"/>
      <c r="Q91" s="47"/>
      <c r="R91" s="49" t="str">
        <f aca="false">IF(COUNTA(B91:K91,M91,O91:Q91,T91:V91,Y91,AE91)=0,"",SUMIFS(Pagos!$D$6:$D$405,Pagos!$B$6:$B$405,A91))</f>
        <v/>
      </c>
      <c r="S91" s="51" t="str">
        <f aca="false">IF(OR(COUNTA(B91:K91,M91,O91:Q91,T91:V91,Y91,AE91)=0,COUNTIFS(Pagos!$B$6:$B$405,A91,Pagos!$C$6:$C$405,"&gt;0")=0),"",_xlfn.MAXIFS(Pagos!$C$6:$C$405,Pagos!$B$6:$B$405,A91))</f>
        <v/>
      </c>
      <c r="T91" s="52"/>
      <c r="U91" s="52"/>
      <c r="V91" s="44"/>
      <c r="W91" s="53" t="str">
        <f aca="false">IF(OR(COUNTA(B91:K91,M91,O91:Q91,T91:V91,Y91,AE91)=0,B91&lt;&gt;"Alojamiento y manutención",LEN(T91&amp;"")=0,LEN(U91&amp;"")=0),"",T91*U91)</f>
        <v/>
      </c>
      <c r="X91" s="49" t="str">
        <f aca="false">IF(OR(COUNTA(B91:K91,M91,O91:Q91,T91:V91,Y91,AE91)=0,B91&lt;&gt;"Asesoría y gestión",LEN(N91&amp;"")=0),"",IF(H91+I91-IF(J91="Sí",I91*IF(LEN(AE91&amp;"")=0,1,AE91),0)=0,0,ROUND(N91*H91/(H91+I91-IF(J91="Sí",I91*IF(LEN(AE91&amp;"")=0,1,AE91),0)),2)))</f>
        <v/>
      </c>
      <c r="Y91" s="44"/>
      <c r="Z91" s="54" t="str">
        <f aca="false">IF(COUNTA(B91:K91,M91,O91:Q91,T91:V91,Y91,AE91)=0,"",IF(OR(COUNTA(B91:K91,M91,O91:Q91,T91:V91,Y91,AE91)=0,LEN(B91&amp;"")=0,LEN(C91&amp;"")=0,LEN(D91&amp;"")=0,LEN(E91&amp;"")=0,LEN(F91&amp;"")=0,LEN(G91&amp;"")=0,LEN(H91&amp;"")=0,LEN(I91&amp;"")=0,LEN(J91&amp;"")=0,LEN(K91&amp;"")=0,LEN(O91&amp;"")=0,LEN(P91&amp;"")=0,LEN(Q91&amp;"")=0,LEN(V91&amp;"")=0,AND(B91="Alojamiento y manutención",OR(LEN(T91&amp;"")=0,LEN(U91&amp;"")=0))),"REVISAR: faltan datos","Completo"))</f>
        <v/>
      </c>
      <c r="AA91" s="55" t="str">
        <f aca="false">IF(COUNTA(B91:K91,M91,O91:Q91,T91:V91,Y91,AE91)=0,"",IF(OR(LEN(Datos!$B$20&amp;"")=0,LEN(F91&amp;"")=0),"REVISAR: falta período/fecha",IF(OR(F91&lt;Datos!$B$22,F91&gt;Datos!$B$21),"REVISAR: emisión fuera de período",IF(COUNTIFS(Pagos!$B$6:$B$405,A91,Pagos!$C$6:$C$405,"&gt;"&amp;Datos!$B$23)&gt;0,"REVISAR: pago fuera de plazo",IF(COUNTIFS(Pagos!$B$6:$B$405,A91,Pagos!$C$6:$C$405,"&gt;"&amp;Datos!$B$21)&gt;0,"REVISAR: arts. 14.3 / 15.4","Sin alerta de fechas")))))</f>
        <v/>
      </c>
      <c r="AB91" s="55" t="str">
        <f aca="false">IF(COUNTA(B91:K91,M91,O91:Q91,T91:V91,Y91,AE91)=0,"",IF(Z91&lt;&gt;"Completo","REVISAR: completar datos",IF(OR(H91&lt;0,I91&lt;0,K91&lt;=0,K91&gt;1,M91&lt;0,M91&gt;L91,O91&lt;0,P91&lt;0,Q91&lt;0,Q91&gt;H91+I91,N91&lt;0,O91&gt;N91,O91+P91&gt;L91+0.01,AND(J91&lt;&gt;"Sí",J91&lt;&gt;"No"),AND(LEN(AE91&amp;"")&lt;&gt;0,OR(AE91&lt;=0,AE91&gt;1,J91&lt;&gt;"Sí"))),"REVISAR: importes incoherentes",IF(ABS(R91-H91-I91)&gt;0.01,"REVISAR: pago incompleto/excesivo",IF(AND(B91="Alojamiento y manutención",OR(T91&lt;=0,U91&lt;=0,MOD(T91,1)&lt;&gt;0,MOD(U91,1)&lt;&gt;0)),"REVISAR: personas/días",IF(AND(Datos!$B$25="No recuperable",J91="Sí",I91&gt;0),"REVISAR: régimen IVA",IF(AND(Datos!$B$25="Totalmente recuperable",I91&gt;0,OR(J91&lt;&gt;"Sí",AND(LEN(AE91&amp;"")&lt;&gt;0,AE91&lt;&gt;1))),"REVISAR: régimen IVA",IF(AND(Datos!$B$25="Parcialmente recuperable",J91="Sí",I91&gt;0,LEN(AE91&amp;"")=0),"REVISAR: indicar % IVA", "Sin alerta de importes"))))))))</f>
        <v/>
      </c>
      <c r="AC91" s="55" t="str">
        <f aca="false">IF(COUNTA(B91:K91,M91,O91:Q91,T91:V91,Y91,AE91)=0,"",IF(OR(COUNTIFS($A$6:$A$205,A91)&gt;1,AND(LEN(D91&amp;"")&gt;0,LEN(E91&amp;"")&gt;0,COUNTIFS($D$6:$D$205,D91,$E$6:$E$205,E91)&gt;1)),"REVISAR: posible duplicado","Sin duplicado"))</f>
        <v/>
      </c>
      <c r="AD91" s="54" t="str">
        <f aca="false">IF(COUNTA(B91:K91,M91,O91:Q91,T91:V91,Y91,AE91)=0,"",IF(LEN(Datos!$B$17&amp;"")=0,"REVISAR: falta concesión",IF(AND(Q91&gt;0,COUNTIFS(Pagos!$B$6:$B$405,A91,Pagos!$E$6:$E$405,"Ingreso retenciones")=0),"REVISAR: acreditación IRPF",IF(LEN(Datos!$B$24&amp;"")=0,"REVISAR: seleccionar modalidad",IF(Datos!$B$24="Normal","Adjuntar factura y pagos","Conservar factura y pagos")))))</f>
        <v/>
      </c>
      <c r="AE91" s="56"/>
    </row>
    <row r="92" customFormat="false" ht="19.5" hidden="false" customHeight="true" outlineLevel="0" collapsed="false">
      <c r="A92" s="43" t="s">
        <v>197</v>
      </c>
      <c r="B92" s="44"/>
      <c r="C92" s="44"/>
      <c r="D92" s="45"/>
      <c r="E92" s="45"/>
      <c r="F92" s="46"/>
      <c r="G92" s="44"/>
      <c r="H92" s="47"/>
      <c r="I92" s="47"/>
      <c r="J92" s="44"/>
      <c r="K92" s="48"/>
      <c r="L92" s="49" t="str">
        <f aca="false">IF(OR(COUNTA(B92:K92,M92,O92:Q92,T92:V92,Y92,AE92)=0,LEN(H92&amp;"")=0,LEN(I92&amp;"")=0,LEN(J92&amp;"")=0,LEN(K92&amp;"")=0),"",ROUND((H92+I92-IF(J92="Sí",I92*IF(LEN(AE92&amp;"")=0,1,AE92),0))*K92,2))</f>
        <v/>
      </c>
      <c r="M92" s="47"/>
      <c r="N92" s="50" t="str">
        <f aca="false">IF(OR(COUNTA(B92:K92,M92,O92:Q92,T92:V92,Y92,AE92)=0,LEN(L92&amp;"")=0),"",IF(B92="Otros costes no subvencionables",0,IF(B92="Alojamiento y manutención",IF(LEN(W92&amp;"")=0,"",ROUND(MAX(0,MIN(L92-M92,W92*80)),2)),ROUND(L92-M92,2))))</f>
        <v/>
      </c>
      <c r="O92" s="47"/>
      <c r="P92" s="47"/>
      <c r="Q92" s="47"/>
      <c r="R92" s="49" t="str">
        <f aca="false">IF(COUNTA(B92:K92,M92,O92:Q92,T92:V92,Y92,AE92)=0,"",SUMIFS(Pagos!$D$6:$D$405,Pagos!$B$6:$B$405,A92))</f>
        <v/>
      </c>
      <c r="S92" s="51" t="str">
        <f aca="false">IF(OR(COUNTA(B92:K92,M92,O92:Q92,T92:V92,Y92,AE92)=0,COUNTIFS(Pagos!$B$6:$B$405,A92,Pagos!$C$6:$C$405,"&gt;0")=0),"",_xlfn.MAXIFS(Pagos!$C$6:$C$405,Pagos!$B$6:$B$405,A92))</f>
        <v/>
      </c>
      <c r="T92" s="52"/>
      <c r="U92" s="52"/>
      <c r="V92" s="44"/>
      <c r="W92" s="53" t="str">
        <f aca="false">IF(OR(COUNTA(B92:K92,M92,O92:Q92,T92:V92,Y92,AE92)=0,B92&lt;&gt;"Alojamiento y manutención",LEN(T92&amp;"")=0,LEN(U92&amp;"")=0),"",T92*U92)</f>
        <v/>
      </c>
      <c r="X92" s="49" t="str">
        <f aca="false">IF(OR(COUNTA(B92:K92,M92,O92:Q92,T92:V92,Y92,AE92)=0,B92&lt;&gt;"Asesoría y gestión",LEN(N92&amp;"")=0),"",IF(H92+I92-IF(J92="Sí",I92*IF(LEN(AE92&amp;"")=0,1,AE92),0)=0,0,ROUND(N92*H92/(H92+I92-IF(J92="Sí",I92*IF(LEN(AE92&amp;"")=0,1,AE92),0)),2)))</f>
        <v/>
      </c>
      <c r="Y92" s="44"/>
      <c r="Z92" s="54" t="str">
        <f aca="false">IF(COUNTA(B92:K92,M92,O92:Q92,T92:V92,Y92,AE92)=0,"",IF(OR(COUNTA(B92:K92,M92,O92:Q92,T92:V92,Y92,AE92)=0,LEN(B92&amp;"")=0,LEN(C92&amp;"")=0,LEN(D92&amp;"")=0,LEN(E92&amp;"")=0,LEN(F92&amp;"")=0,LEN(G92&amp;"")=0,LEN(H92&amp;"")=0,LEN(I92&amp;"")=0,LEN(J92&amp;"")=0,LEN(K92&amp;"")=0,LEN(O92&amp;"")=0,LEN(P92&amp;"")=0,LEN(Q92&amp;"")=0,LEN(V92&amp;"")=0,AND(B92="Alojamiento y manutención",OR(LEN(T92&amp;"")=0,LEN(U92&amp;"")=0))),"REVISAR: faltan datos","Completo"))</f>
        <v/>
      </c>
      <c r="AA92" s="55" t="str">
        <f aca="false">IF(COUNTA(B92:K92,M92,O92:Q92,T92:V92,Y92,AE92)=0,"",IF(OR(LEN(Datos!$B$20&amp;"")=0,LEN(F92&amp;"")=0),"REVISAR: falta período/fecha",IF(OR(F92&lt;Datos!$B$22,F92&gt;Datos!$B$21),"REVISAR: emisión fuera de período",IF(COUNTIFS(Pagos!$B$6:$B$405,A92,Pagos!$C$6:$C$405,"&gt;"&amp;Datos!$B$23)&gt;0,"REVISAR: pago fuera de plazo",IF(COUNTIFS(Pagos!$B$6:$B$405,A92,Pagos!$C$6:$C$405,"&gt;"&amp;Datos!$B$21)&gt;0,"REVISAR: arts. 14.3 / 15.4","Sin alerta de fechas")))))</f>
        <v/>
      </c>
      <c r="AB92" s="55" t="str">
        <f aca="false">IF(COUNTA(B92:K92,M92,O92:Q92,T92:V92,Y92,AE92)=0,"",IF(Z92&lt;&gt;"Completo","REVISAR: completar datos",IF(OR(H92&lt;0,I92&lt;0,K92&lt;=0,K92&gt;1,M92&lt;0,M92&gt;L92,O92&lt;0,P92&lt;0,Q92&lt;0,Q92&gt;H92+I92,N92&lt;0,O92&gt;N92,O92+P92&gt;L92+0.01,AND(J92&lt;&gt;"Sí",J92&lt;&gt;"No"),AND(LEN(AE92&amp;"")&lt;&gt;0,OR(AE92&lt;=0,AE92&gt;1,J92&lt;&gt;"Sí"))),"REVISAR: importes incoherentes",IF(ABS(R92-H92-I92)&gt;0.01,"REVISAR: pago incompleto/excesivo",IF(AND(B92="Alojamiento y manutención",OR(T92&lt;=0,U92&lt;=0,MOD(T92,1)&lt;&gt;0,MOD(U92,1)&lt;&gt;0)),"REVISAR: personas/días",IF(AND(Datos!$B$25="No recuperable",J92="Sí",I92&gt;0),"REVISAR: régimen IVA",IF(AND(Datos!$B$25="Totalmente recuperable",I92&gt;0,OR(J92&lt;&gt;"Sí",AND(LEN(AE92&amp;"")&lt;&gt;0,AE92&lt;&gt;1))),"REVISAR: régimen IVA",IF(AND(Datos!$B$25="Parcialmente recuperable",J92="Sí",I92&gt;0,LEN(AE92&amp;"")=0),"REVISAR: indicar % IVA", "Sin alerta de importes"))))))))</f>
        <v/>
      </c>
      <c r="AC92" s="55" t="str">
        <f aca="false">IF(COUNTA(B92:K92,M92,O92:Q92,T92:V92,Y92,AE92)=0,"",IF(OR(COUNTIFS($A$6:$A$205,A92)&gt;1,AND(LEN(D92&amp;"")&gt;0,LEN(E92&amp;"")&gt;0,COUNTIFS($D$6:$D$205,D92,$E$6:$E$205,E92)&gt;1)),"REVISAR: posible duplicado","Sin duplicado"))</f>
        <v/>
      </c>
      <c r="AD92" s="54" t="str">
        <f aca="false">IF(COUNTA(B92:K92,M92,O92:Q92,T92:V92,Y92,AE92)=0,"",IF(LEN(Datos!$B$17&amp;"")=0,"REVISAR: falta concesión",IF(AND(Q92&gt;0,COUNTIFS(Pagos!$B$6:$B$405,A92,Pagos!$E$6:$E$405,"Ingreso retenciones")=0),"REVISAR: acreditación IRPF",IF(LEN(Datos!$B$24&amp;"")=0,"REVISAR: seleccionar modalidad",IF(Datos!$B$24="Normal","Adjuntar factura y pagos","Conservar factura y pagos")))))</f>
        <v/>
      </c>
      <c r="AE92" s="56"/>
    </row>
    <row r="93" customFormat="false" ht="19.5" hidden="false" customHeight="true" outlineLevel="0" collapsed="false">
      <c r="A93" s="43" t="s">
        <v>198</v>
      </c>
      <c r="B93" s="44"/>
      <c r="C93" s="44"/>
      <c r="D93" s="45"/>
      <c r="E93" s="45"/>
      <c r="F93" s="46"/>
      <c r="G93" s="44"/>
      <c r="H93" s="47"/>
      <c r="I93" s="47"/>
      <c r="J93" s="44"/>
      <c r="K93" s="48"/>
      <c r="L93" s="49" t="str">
        <f aca="false">IF(OR(COUNTA(B93:K93,M93,O93:Q93,T93:V93,Y93,AE93)=0,LEN(H93&amp;"")=0,LEN(I93&amp;"")=0,LEN(J93&amp;"")=0,LEN(K93&amp;"")=0),"",ROUND((H93+I93-IF(J93="Sí",I93*IF(LEN(AE93&amp;"")=0,1,AE93),0))*K93,2))</f>
        <v/>
      </c>
      <c r="M93" s="47"/>
      <c r="N93" s="50" t="str">
        <f aca="false">IF(OR(COUNTA(B93:K93,M93,O93:Q93,T93:V93,Y93,AE93)=0,LEN(L93&amp;"")=0),"",IF(B93="Otros costes no subvencionables",0,IF(B93="Alojamiento y manutención",IF(LEN(W93&amp;"")=0,"",ROUND(MAX(0,MIN(L93-M93,W93*80)),2)),ROUND(L93-M93,2))))</f>
        <v/>
      </c>
      <c r="O93" s="47"/>
      <c r="P93" s="47"/>
      <c r="Q93" s="47"/>
      <c r="R93" s="49" t="str">
        <f aca="false">IF(COUNTA(B93:K93,M93,O93:Q93,T93:V93,Y93,AE93)=0,"",SUMIFS(Pagos!$D$6:$D$405,Pagos!$B$6:$B$405,A93))</f>
        <v/>
      </c>
      <c r="S93" s="51" t="str">
        <f aca="false">IF(OR(COUNTA(B93:K93,M93,O93:Q93,T93:V93,Y93,AE93)=0,COUNTIFS(Pagos!$B$6:$B$405,A93,Pagos!$C$6:$C$405,"&gt;0")=0),"",_xlfn.MAXIFS(Pagos!$C$6:$C$405,Pagos!$B$6:$B$405,A93))</f>
        <v/>
      </c>
      <c r="T93" s="52"/>
      <c r="U93" s="52"/>
      <c r="V93" s="44"/>
      <c r="W93" s="53" t="str">
        <f aca="false">IF(OR(COUNTA(B93:K93,M93,O93:Q93,T93:V93,Y93,AE93)=0,B93&lt;&gt;"Alojamiento y manutención",LEN(T93&amp;"")=0,LEN(U93&amp;"")=0),"",T93*U93)</f>
        <v/>
      </c>
      <c r="X93" s="49" t="str">
        <f aca="false">IF(OR(COUNTA(B93:K93,M93,O93:Q93,T93:V93,Y93,AE93)=0,B93&lt;&gt;"Asesoría y gestión",LEN(N93&amp;"")=0),"",IF(H93+I93-IF(J93="Sí",I93*IF(LEN(AE93&amp;"")=0,1,AE93),0)=0,0,ROUND(N93*H93/(H93+I93-IF(J93="Sí",I93*IF(LEN(AE93&amp;"")=0,1,AE93),0)),2)))</f>
        <v/>
      </c>
      <c r="Y93" s="44"/>
      <c r="Z93" s="54" t="str">
        <f aca="false">IF(COUNTA(B93:K93,M93,O93:Q93,T93:V93,Y93,AE93)=0,"",IF(OR(COUNTA(B93:K93,M93,O93:Q93,T93:V93,Y93,AE93)=0,LEN(B93&amp;"")=0,LEN(C93&amp;"")=0,LEN(D93&amp;"")=0,LEN(E93&amp;"")=0,LEN(F93&amp;"")=0,LEN(G93&amp;"")=0,LEN(H93&amp;"")=0,LEN(I93&amp;"")=0,LEN(J93&amp;"")=0,LEN(K93&amp;"")=0,LEN(O93&amp;"")=0,LEN(P93&amp;"")=0,LEN(Q93&amp;"")=0,LEN(V93&amp;"")=0,AND(B93="Alojamiento y manutención",OR(LEN(T93&amp;"")=0,LEN(U93&amp;"")=0))),"REVISAR: faltan datos","Completo"))</f>
        <v/>
      </c>
      <c r="AA93" s="55" t="str">
        <f aca="false">IF(COUNTA(B93:K93,M93,O93:Q93,T93:V93,Y93,AE93)=0,"",IF(OR(LEN(Datos!$B$20&amp;"")=0,LEN(F93&amp;"")=0),"REVISAR: falta período/fecha",IF(OR(F93&lt;Datos!$B$22,F93&gt;Datos!$B$21),"REVISAR: emisión fuera de período",IF(COUNTIFS(Pagos!$B$6:$B$405,A93,Pagos!$C$6:$C$405,"&gt;"&amp;Datos!$B$23)&gt;0,"REVISAR: pago fuera de plazo",IF(COUNTIFS(Pagos!$B$6:$B$405,A93,Pagos!$C$6:$C$405,"&gt;"&amp;Datos!$B$21)&gt;0,"REVISAR: arts. 14.3 / 15.4","Sin alerta de fechas")))))</f>
        <v/>
      </c>
      <c r="AB93" s="55" t="str">
        <f aca="false">IF(COUNTA(B93:K93,M93,O93:Q93,T93:V93,Y93,AE93)=0,"",IF(Z93&lt;&gt;"Completo","REVISAR: completar datos",IF(OR(H93&lt;0,I93&lt;0,K93&lt;=0,K93&gt;1,M93&lt;0,M93&gt;L93,O93&lt;0,P93&lt;0,Q93&lt;0,Q93&gt;H93+I93,N93&lt;0,O93&gt;N93,O93+P93&gt;L93+0.01,AND(J93&lt;&gt;"Sí",J93&lt;&gt;"No"),AND(LEN(AE93&amp;"")&lt;&gt;0,OR(AE93&lt;=0,AE93&gt;1,J93&lt;&gt;"Sí"))),"REVISAR: importes incoherentes",IF(ABS(R93-H93-I93)&gt;0.01,"REVISAR: pago incompleto/excesivo",IF(AND(B93="Alojamiento y manutención",OR(T93&lt;=0,U93&lt;=0,MOD(T93,1)&lt;&gt;0,MOD(U93,1)&lt;&gt;0)),"REVISAR: personas/días",IF(AND(Datos!$B$25="No recuperable",J93="Sí",I93&gt;0),"REVISAR: régimen IVA",IF(AND(Datos!$B$25="Totalmente recuperable",I93&gt;0,OR(J93&lt;&gt;"Sí",AND(LEN(AE93&amp;"")&lt;&gt;0,AE93&lt;&gt;1))),"REVISAR: régimen IVA",IF(AND(Datos!$B$25="Parcialmente recuperable",J93="Sí",I93&gt;0,LEN(AE93&amp;"")=0),"REVISAR: indicar % IVA", "Sin alerta de importes"))))))))</f>
        <v/>
      </c>
      <c r="AC93" s="55" t="str">
        <f aca="false">IF(COUNTA(B93:K93,M93,O93:Q93,T93:V93,Y93,AE93)=0,"",IF(OR(COUNTIFS($A$6:$A$205,A93)&gt;1,AND(LEN(D93&amp;"")&gt;0,LEN(E93&amp;"")&gt;0,COUNTIFS($D$6:$D$205,D93,$E$6:$E$205,E93)&gt;1)),"REVISAR: posible duplicado","Sin duplicado"))</f>
        <v/>
      </c>
      <c r="AD93" s="54" t="str">
        <f aca="false">IF(COUNTA(B93:K93,M93,O93:Q93,T93:V93,Y93,AE93)=0,"",IF(LEN(Datos!$B$17&amp;"")=0,"REVISAR: falta concesión",IF(AND(Q93&gt;0,COUNTIFS(Pagos!$B$6:$B$405,A93,Pagos!$E$6:$E$405,"Ingreso retenciones")=0),"REVISAR: acreditación IRPF",IF(LEN(Datos!$B$24&amp;"")=0,"REVISAR: seleccionar modalidad",IF(Datos!$B$24="Normal","Adjuntar factura y pagos","Conservar factura y pagos")))))</f>
        <v/>
      </c>
      <c r="AE93" s="56"/>
    </row>
    <row r="94" customFormat="false" ht="19.5" hidden="false" customHeight="true" outlineLevel="0" collapsed="false">
      <c r="A94" s="43" t="s">
        <v>199</v>
      </c>
      <c r="B94" s="44"/>
      <c r="C94" s="44"/>
      <c r="D94" s="45"/>
      <c r="E94" s="45"/>
      <c r="F94" s="46"/>
      <c r="G94" s="44"/>
      <c r="H94" s="47"/>
      <c r="I94" s="47"/>
      <c r="J94" s="44"/>
      <c r="K94" s="48"/>
      <c r="L94" s="49" t="str">
        <f aca="false">IF(OR(COUNTA(B94:K94,M94,O94:Q94,T94:V94,Y94,AE94)=0,LEN(H94&amp;"")=0,LEN(I94&amp;"")=0,LEN(J94&amp;"")=0,LEN(K94&amp;"")=0),"",ROUND((H94+I94-IF(J94="Sí",I94*IF(LEN(AE94&amp;"")=0,1,AE94),0))*K94,2))</f>
        <v/>
      </c>
      <c r="M94" s="47"/>
      <c r="N94" s="50" t="str">
        <f aca="false">IF(OR(COUNTA(B94:K94,M94,O94:Q94,T94:V94,Y94,AE94)=0,LEN(L94&amp;"")=0),"",IF(B94="Otros costes no subvencionables",0,IF(B94="Alojamiento y manutención",IF(LEN(W94&amp;"")=0,"",ROUND(MAX(0,MIN(L94-M94,W94*80)),2)),ROUND(L94-M94,2))))</f>
        <v/>
      </c>
      <c r="O94" s="47"/>
      <c r="P94" s="47"/>
      <c r="Q94" s="47"/>
      <c r="R94" s="49" t="str">
        <f aca="false">IF(COUNTA(B94:K94,M94,O94:Q94,T94:V94,Y94,AE94)=0,"",SUMIFS(Pagos!$D$6:$D$405,Pagos!$B$6:$B$405,A94))</f>
        <v/>
      </c>
      <c r="S94" s="51" t="str">
        <f aca="false">IF(OR(COUNTA(B94:K94,M94,O94:Q94,T94:V94,Y94,AE94)=0,COUNTIFS(Pagos!$B$6:$B$405,A94,Pagos!$C$6:$C$405,"&gt;0")=0),"",_xlfn.MAXIFS(Pagos!$C$6:$C$405,Pagos!$B$6:$B$405,A94))</f>
        <v/>
      </c>
      <c r="T94" s="52"/>
      <c r="U94" s="52"/>
      <c r="V94" s="44"/>
      <c r="W94" s="53" t="str">
        <f aca="false">IF(OR(COUNTA(B94:K94,M94,O94:Q94,T94:V94,Y94,AE94)=0,B94&lt;&gt;"Alojamiento y manutención",LEN(T94&amp;"")=0,LEN(U94&amp;"")=0),"",T94*U94)</f>
        <v/>
      </c>
      <c r="X94" s="49" t="str">
        <f aca="false">IF(OR(COUNTA(B94:K94,M94,O94:Q94,T94:V94,Y94,AE94)=0,B94&lt;&gt;"Asesoría y gestión",LEN(N94&amp;"")=0),"",IF(H94+I94-IF(J94="Sí",I94*IF(LEN(AE94&amp;"")=0,1,AE94),0)=0,0,ROUND(N94*H94/(H94+I94-IF(J94="Sí",I94*IF(LEN(AE94&amp;"")=0,1,AE94),0)),2)))</f>
        <v/>
      </c>
      <c r="Y94" s="44"/>
      <c r="Z94" s="54" t="str">
        <f aca="false">IF(COUNTA(B94:K94,M94,O94:Q94,T94:V94,Y94,AE94)=0,"",IF(OR(COUNTA(B94:K94,M94,O94:Q94,T94:V94,Y94,AE94)=0,LEN(B94&amp;"")=0,LEN(C94&amp;"")=0,LEN(D94&amp;"")=0,LEN(E94&amp;"")=0,LEN(F94&amp;"")=0,LEN(G94&amp;"")=0,LEN(H94&amp;"")=0,LEN(I94&amp;"")=0,LEN(J94&amp;"")=0,LEN(K94&amp;"")=0,LEN(O94&amp;"")=0,LEN(P94&amp;"")=0,LEN(Q94&amp;"")=0,LEN(V94&amp;"")=0,AND(B94="Alojamiento y manutención",OR(LEN(T94&amp;"")=0,LEN(U94&amp;"")=0))),"REVISAR: faltan datos","Completo"))</f>
        <v/>
      </c>
      <c r="AA94" s="55" t="str">
        <f aca="false">IF(COUNTA(B94:K94,M94,O94:Q94,T94:V94,Y94,AE94)=0,"",IF(OR(LEN(Datos!$B$20&amp;"")=0,LEN(F94&amp;"")=0),"REVISAR: falta período/fecha",IF(OR(F94&lt;Datos!$B$22,F94&gt;Datos!$B$21),"REVISAR: emisión fuera de período",IF(COUNTIFS(Pagos!$B$6:$B$405,A94,Pagos!$C$6:$C$405,"&gt;"&amp;Datos!$B$23)&gt;0,"REVISAR: pago fuera de plazo",IF(COUNTIFS(Pagos!$B$6:$B$405,A94,Pagos!$C$6:$C$405,"&gt;"&amp;Datos!$B$21)&gt;0,"REVISAR: arts. 14.3 / 15.4","Sin alerta de fechas")))))</f>
        <v/>
      </c>
      <c r="AB94" s="55" t="str">
        <f aca="false">IF(COUNTA(B94:K94,M94,O94:Q94,T94:V94,Y94,AE94)=0,"",IF(Z94&lt;&gt;"Completo","REVISAR: completar datos",IF(OR(H94&lt;0,I94&lt;0,K94&lt;=0,K94&gt;1,M94&lt;0,M94&gt;L94,O94&lt;0,P94&lt;0,Q94&lt;0,Q94&gt;H94+I94,N94&lt;0,O94&gt;N94,O94+P94&gt;L94+0.01,AND(J94&lt;&gt;"Sí",J94&lt;&gt;"No"),AND(LEN(AE94&amp;"")&lt;&gt;0,OR(AE94&lt;=0,AE94&gt;1,J94&lt;&gt;"Sí"))),"REVISAR: importes incoherentes",IF(ABS(R94-H94-I94)&gt;0.01,"REVISAR: pago incompleto/excesivo",IF(AND(B94="Alojamiento y manutención",OR(T94&lt;=0,U94&lt;=0,MOD(T94,1)&lt;&gt;0,MOD(U94,1)&lt;&gt;0)),"REVISAR: personas/días",IF(AND(Datos!$B$25="No recuperable",J94="Sí",I94&gt;0),"REVISAR: régimen IVA",IF(AND(Datos!$B$25="Totalmente recuperable",I94&gt;0,OR(J94&lt;&gt;"Sí",AND(LEN(AE94&amp;"")&lt;&gt;0,AE94&lt;&gt;1))),"REVISAR: régimen IVA",IF(AND(Datos!$B$25="Parcialmente recuperable",J94="Sí",I94&gt;0,LEN(AE94&amp;"")=0),"REVISAR: indicar % IVA", "Sin alerta de importes"))))))))</f>
        <v/>
      </c>
      <c r="AC94" s="55" t="str">
        <f aca="false">IF(COUNTA(B94:K94,M94,O94:Q94,T94:V94,Y94,AE94)=0,"",IF(OR(COUNTIFS($A$6:$A$205,A94)&gt;1,AND(LEN(D94&amp;"")&gt;0,LEN(E94&amp;"")&gt;0,COUNTIFS($D$6:$D$205,D94,$E$6:$E$205,E94)&gt;1)),"REVISAR: posible duplicado","Sin duplicado"))</f>
        <v/>
      </c>
      <c r="AD94" s="54" t="str">
        <f aca="false">IF(COUNTA(B94:K94,M94,O94:Q94,T94:V94,Y94,AE94)=0,"",IF(LEN(Datos!$B$17&amp;"")=0,"REVISAR: falta concesión",IF(AND(Q94&gt;0,COUNTIFS(Pagos!$B$6:$B$405,A94,Pagos!$E$6:$E$405,"Ingreso retenciones")=0),"REVISAR: acreditación IRPF",IF(LEN(Datos!$B$24&amp;"")=0,"REVISAR: seleccionar modalidad",IF(Datos!$B$24="Normal","Adjuntar factura y pagos","Conservar factura y pagos")))))</f>
        <v/>
      </c>
      <c r="AE94" s="56"/>
    </row>
    <row r="95" customFormat="false" ht="19.5" hidden="false" customHeight="true" outlineLevel="0" collapsed="false">
      <c r="A95" s="43" t="s">
        <v>200</v>
      </c>
      <c r="B95" s="44"/>
      <c r="C95" s="44"/>
      <c r="D95" s="45"/>
      <c r="E95" s="45"/>
      <c r="F95" s="46"/>
      <c r="G95" s="44"/>
      <c r="H95" s="47"/>
      <c r="I95" s="47"/>
      <c r="J95" s="44"/>
      <c r="K95" s="48"/>
      <c r="L95" s="49" t="str">
        <f aca="false">IF(OR(COUNTA(B95:K95,M95,O95:Q95,T95:V95,Y95,AE95)=0,LEN(H95&amp;"")=0,LEN(I95&amp;"")=0,LEN(J95&amp;"")=0,LEN(K95&amp;"")=0),"",ROUND((H95+I95-IF(J95="Sí",I95*IF(LEN(AE95&amp;"")=0,1,AE95),0))*K95,2))</f>
        <v/>
      </c>
      <c r="M95" s="47"/>
      <c r="N95" s="50" t="str">
        <f aca="false">IF(OR(COUNTA(B95:K95,M95,O95:Q95,T95:V95,Y95,AE95)=0,LEN(L95&amp;"")=0),"",IF(B95="Otros costes no subvencionables",0,IF(B95="Alojamiento y manutención",IF(LEN(W95&amp;"")=0,"",ROUND(MAX(0,MIN(L95-M95,W95*80)),2)),ROUND(L95-M95,2))))</f>
        <v/>
      </c>
      <c r="O95" s="47"/>
      <c r="P95" s="47"/>
      <c r="Q95" s="47"/>
      <c r="R95" s="49" t="str">
        <f aca="false">IF(COUNTA(B95:K95,M95,O95:Q95,T95:V95,Y95,AE95)=0,"",SUMIFS(Pagos!$D$6:$D$405,Pagos!$B$6:$B$405,A95))</f>
        <v/>
      </c>
      <c r="S95" s="51" t="str">
        <f aca="false">IF(OR(COUNTA(B95:K95,M95,O95:Q95,T95:V95,Y95,AE95)=0,COUNTIFS(Pagos!$B$6:$B$405,A95,Pagos!$C$6:$C$405,"&gt;0")=0),"",_xlfn.MAXIFS(Pagos!$C$6:$C$405,Pagos!$B$6:$B$405,A95))</f>
        <v/>
      </c>
      <c r="T95" s="52"/>
      <c r="U95" s="52"/>
      <c r="V95" s="44"/>
      <c r="W95" s="53" t="str">
        <f aca="false">IF(OR(COUNTA(B95:K95,M95,O95:Q95,T95:V95,Y95,AE95)=0,B95&lt;&gt;"Alojamiento y manutención",LEN(T95&amp;"")=0,LEN(U95&amp;"")=0),"",T95*U95)</f>
        <v/>
      </c>
      <c r="X95" s="49" t="str">
        <f aca="false">IF(OR(COUNTA(B95:K95,M95,O95:Q95,T95:V95,Y95,AE95)=0,B95&lt;&gt;"Asesoría y gestión",LEN(N95&amp;"")=0),"",IF(H95+I95-IF(J95="Sí",I95*IF(LEN(AE95&amp;"")=0,1,AE95),0)=0,0,ROUND(N95*H95/(H95+I95-IF(J95="Sí",I95*IF(LEN(AE95&amp;"")=0,1,AE95),0)),2)))</f>
        <v/>
      </c>
      <c r="Y95" s="44"/>
      <c r="Z95" s="54" t="str">
        <f aca="false">IF(COUNTA(B95:K95,M95,O95:Q95,T95:V95,Y95,AE95)=0,"",IF(OR(COUNTA(B95:K95,M95,O95:Q95,T95:V95,Y95,AE95)=0,LEN(B95&amp;"")=0,LEN(C95&amp;"")=0,LEN(D95&amp;"")=0,LEN(E95&amp;"")=0,LEN(F95&amp;"")=0,LEN(G95&amp;"")=0,LEN(H95&amp;"")=0,LEN(I95&amp;"")=0,LEN(J95&amp;"")=0,LEN(K95&amp;"")=0,LEN(O95&amp;"")=0,LEN(P95&amp;"")=0,LEN(Q95&amp;"")=0,LEN(V95&amp;"")=0,AND(B95="Alojamiento y manutención",OR(LEN(T95&amp;"")=0,LEN(U95&amp;"")=0))),"REVISAR: faltan datos","Completo"))</f>
        <v/>
      </c>
      <c r="AA95" s="55" t="str">
        <f aca="false">IF(COUNTA(B95:K95,M95,O95:Q95,T95:V95,Y95,AE95)=0,"",IF(OR(LEN(Datos!$B$20&amp;"")=0,LEN(F95&amp;"")=0),"REVISAR: falta período/fecha",IF(OR(F95&lt;Datos!$B$22,F95&gt;Datos!$B$21),"REVISAR: emisión fuera de período",IF(COUNTIFS(Pagos!$B$6:$B$405,A95,Pagos!$C$6:$C$405,"&gt;"&amp;Datos!$B$23)&gt;0,"REVISAR: pago fuera de plazo",IF(COUNTIFS(Pagos!$B$6:$B$405,A95,Pagos!$C$6:$C$405,"&gt;"&amp;Datos!$B$21)&gt;0,"REVISAR: arts. 14.3 / 15.4","Sin alerta de fechas")))))</f>
        <v/>
      </c>
      <c r="AB95" s="55" t="str">
        <f aca="false">IF(COUNTA(B95:K95,M95,O95:Q95,T95:V95,Y95,AE95)=0,"",IF(Z95&lt;&gt;"Completo","REVISAR: completar datos",IF(OR(H95&lt;0,I95&lt;0,K95&lt;=0,K95&gt;1,M95&lt;0,M95&gt;L95,O95&lt;0,P95&lt;0,Q95&lt;0,Q95&gt;H95+I95,N95&lt;0,O95&gt;N95,O95+P95&gt;L95+0.01,AND(J95&lt;&gt;"Sí",J95&lt;&gt;"No"),AND(LEN(AE95&amp;"")&lt;&gt;0,OR(AE95&lt;=0,AE95&gt;1,J95&lt;&gt;"Sí"))),"REVISAR: importes incoherentes",IF(ABS(R95-H95-I95)&gt;0.01,"REVISAR: pago incompleto/excesivo",IF(AND(B95="Alojamiento y manutención",OR(T95&lt;=0,U95&lt;=0,MOD(T95,1)&lt;&gt;0,MOD(U95,1)&lt;&gt;0)),"REVISAR: personas/días",IF(AND(Datos!$B$25="No recuperable",J95="Sí",I95&gt;0),"REVISAR: régimen IVA",IF(AND(Datos!$B$25="Totalmente recuperable",I95&gt;0,OR(J95&lt;&gt;"Sí",AND(LEN(AE95&amp;"")&lt;&gt;0,AE95&lt;&gt;1))),"REVISAR: régimen IVA",IF(AND(Datos!$B$25="Parcialmente recuperable",J95="Sí",I95&gt;0,LEN(AE95&amp;"")=0),"REVISAR: indicar % IVA", "Sin alerta de importes"))))))))</f>
        <v/>
      </c>
      <c r="AC95" s="55" t="str">
        <f aca="false">IF(COUNTA(B95:K95,M95,O95:Q95,T95:V95,Y95,AE95)=0,"",IF(OR(COUNTIFS($A$6:$A$205,A95)&gt;1,AND(LEN(D95&amp;"")&gt;0,LEN(E95&amp;"")&gt;0,COUNTIFS($D$6:$D$205,D95,$E$6:$E$205,E95)&gt;1)),"REVISAR: posible duplicado","Sin duplicado"))</f>
        <v/>
      </c>
      <c r="AD95" s="54" t="str">
        <f aca="false">IF(COUNTA(B95:K95,M95,O95:Q95,T95:V95,Y95,AE95)=0,"",IF(LEN(Datos!$B$17&amp;"")=0,"REVISAR: falta concesión",IF(AND(Q95&gt;0,COUNTIFS(Pagos!$B$6:$B$405,A95,Pagos!$E$6:$E$405,"Ingreso retenciones")=0),"REVISAR: acreditación IRPF",IF(LEN(Datos!$B$24&amp;"")=0,"REVISAR: seleccionar modalidad",IF(Datos!$B$24="Normal","Adjuntar factura y pagos","Conservar factura y pagos")))))</f>
        <v/>
      </c>
      <c r="AE95" s="56"/>
    </row>
    <row r="96" customFormat="false" ht="19.5" hidden="false" customHeight="true" outlineLevel="0" collapsed="false">
      <c r="A96" s="43" t="s">
        <v>201</v>
      </c>
      <c r="B96" s="44"/>
      <c r="C96" s="44"/>
      <c r="D96" s="45"/>
      <c r="E96" s="45"/>
      <c r="F96" s="46"/>
      <c r="G96" s="44"/>
      <c r="H96" s="47"/>
      <c r="I96" s="47"/>
      <c r="J96" s="44"/>
      <c r="K96" s="48"/>
      <c r="L96" s="49" t="str">
        <f aca="false">IF(OR(COUNTA(B96:K96,M96,O96:Q96,T96:V96,Y96,AE96)=0,LEN(H96&amp;"")=0,LEN(I96&amp;"")=0,LEN(J96&amp;"")=0,LEN(K96&amp;"")=0),"",ROUND((H96+I96-IF(J96="Sí",I96*IF(LEN(AE96&amp;"")=0,1,AE96),0))*K96,2))</f>
        <v/>
      </c>
      <c r="M96" s="47"/>
      <c r="N96" s="50" t="str">
        <f aca="false">IF(OR(COUNTA(B96:K96,M96,O96:Q96,T96:V96,Y96,AE96)=0,LEN(L96&amp;"")=0),"",IF(B96="Otros costes no subvencionables",0,IF(B96="Alojamiento y manutención",IF(LEN(W96&amp;"")=0,"",ROUND(MAX(0,MIN(L96-M96,W96*80)),2)),ROUND(L96-M96,2))))</f>
        <v/>
      </c>
      <c r="O96" s="47"/>
      <c r="P96" s="47"/>
      <c r="Q96" s="47"/>
      <c r="R96" s="49" t="str">
        <f aca="false">IF(COUNTA(B96:K96,M96,O96:Q96,T96:V96,Y96,AE96)=0,"",SUMIFS(Pagos!$D$6:$D$405,Pagos!$B$6:$B$405,A96))</f>
        <v/>
      </c>
      <c r="S96" s="51" t="str">
        <f aca="false">IF(OR(COUNTA(B96:K96,M96,O96:Q96,T96:V96,Y96,AE96)=0,COUNTIFS(Pagos!$B$6:$B$405,A96,Pagos!$C$6:$C$405,"&gt;0")=0),"",_xlfn.MAXIFS(Pagos!$C$6:$C$405,Pagos!$B$6:$B$405,A96))</f>
        <v/>
      </c>
      <c r="T96" s="52"/>
      <c r="U96" s="52"/>
      <c r="V96" s="44"/>
      <c r="W96" s="53" t="str">
        <f aca="false">IF(OR(COUNTA(B96:K96,M96,O96:Q96,T96:V96,Y96,AE96)=0,B96&lt;&gt;"Alojamiento y manutención",LEN(T96&amp;"")=0,LEN(U96&amp;"")=0),"",T96*U96)</f>
        <v/>
      </c>
      <c r="X96" s="49" t="str">
        <f aca="false">IF(OR(COUNTA(B96:K96,M96,O96:Q96,T96:V96,Y96,AE96)=0,B96&lt;&gt;"Asesoría y gestión",LEN(N96&amp;"")=0),"",IF(H96+I96-IF(J96="Sí",I96*IF(LEN(AE96&amp;"")=0,1,AE96),0)=0,0,ROUND(N96*H96/(H96+I96-IF(J96="Sí",I96*IF(LEN(AE96&amp;"")=0,1,AE96),0)),2)))</f>
        <v/>
      </c>
      <c r="Y96" s="44"/>
      <c r="Z96" s="54" t="str">
        <f aca="false">IF(COUNTA(B96:K96,M96,O96:Q96,T96:V96,Y96,AE96)=0,"",IF(OR(COUNTA(B96:K96,M96,O96:Q96,T96:V96,Y96,AE96)=0,LEN(B96&amp;"")=0,LEN(C96&amp;"")=0,LEN(D96&amp;"")=0,LEN(E96&amp;"")=0,LEN(F96&amp;"")=0,LEN(G96&amp;"")=0,LEN(H96&amp;"")=0,LEN(I96&amp;"")=0,LEN(J96&amp;"")=0,LEN(K96&amp;"")=0,LEN(O96&amp;"")=0,LEN(P96&amp;"")=0,LEN(Q96&amp;"")=0,LEN(V96&amp;"")=0,AND(B96="Alojamiento y manutención",OR(LEN(T96&amp;"")=0,LEN(U96&amp;"")=0))),"REVISAR: faltan datos","Completo"))</f>
        <v/>
      </c>
      <c r="AA96" s="55" t="str">
        <f aca="false">IF(COUNTA(B96:K96,M96,O96:Q96,T96:V96,Y96,AE96)=0,"",IF(OR(LEN(Datos!$B$20&amp;"")=0,LEN(F96&amp;"")=0),"REVISAR: falta período/fecha",IF(OR(F96&lt;Datos!$B$22,F96&gt;Datos!$B$21),"REVISAR: emisión fuera de período",IF(COUNTIFS(Pagos!$B$6:$B$405,A96,Pagos!$C$6:$C$405,"&gt;"&amp;Datos!$B$23)&gt;0,"REVISAR: pago fuera de plazo",IF(COUNTIFS(Pagos!$B$6:$B$405,A96,Pagos!$C$6:$C$405,"&gt;"&amp;Datos!$B$21)&gt;0,"REVISAR: arts. 14.3 / 15.4","Sin alerta de fechas")))))</f>
        <v/>
      </c>
      <c r="AB96" s="55" t="str">
        <f aca="false">IF(COUNTA(B96:K96,M96,O96:Q96,T96:V96,Y96,AE96)=0,"",IF(Z96&lt;&gt;"Completo","REVISAR: completar datos",IF(OR(H96&lt;0,I96&lt;0,K96&lt;=0,K96&gt;1,M96&lt;0,M96&gt;L96,O96&lt;0,P96&lt;0,Q96&lt;0,Q96&gt;H96+I96,N96&lt;0,O96&gt;N96,O96+P96&gt;L96+0.01,AND(J96&lt;&gt;"Sí",J96&lt;&gt;"No"),AND(LEN(AE96&amp;"")&lt;&gt;0,OR(AE96&lt;=0,AE96&gt;1,J96&lt;&gt;"Sí"))),"REVISAR: importes incoherentes",IF(ABS(R96-H96-I96)&gt;0.01,"REVISAR: pago incompleto/excesivo",IF(AND(B96="Alojamiento y manutención",OR(T96&lt;=0,U96&lt;=0,MOD(T96,1)&lt;&gt;0,MOD(U96,1)&lt;&gt;0)),"REVISAR: personas/días",IF(AND(Datos!$B$25="No recuperable",J96="Sí",I96&gt;0),"REVISAR: régimen IVA",IF(AND(Datos!$B$25="Totalmente recuperable",I96&gt;0,OR(J96&lt;&gt;"Sí",AND(LEN(AE96&amp;"")&lt;&gt;0,AE96&lt;&gt;1))),"REVISAR: régimen IVA",IF(AND(Datos!$B$25="Parcialmente recuperable",J96="Sí",I96&gt;0,LEN(AE96&amp;"")=0),"REVISAR: indicar % IVA", "Sin alerta de importes"))))))))</f>
        <v/>
      </c>
      <c r="AC96" s="55" t="str">
        <f aca="false">IF(COUNTA(B96:K96,M96,O96:Q96,T96:V96,Y96,AE96)=0,"",IF(OR(COUNTIFS($A$6:$A$205,A96)&gt;1,AND(LEN(D96&amp;"")&gt;0,LEN(E96&amp;"")&gt;0,COUNTIFS($D$6:$D$205,D96,$E$6:$E$205,E96)&gt;1)),"REVISAR: posible duplicado","Sin duplicado"))</f>
        <v/>
      </c>
      <c r="AD96" s="54" t="str">
        <f aca="false">IF(COUNTA(B96:K96,M96,O96:Q96,T96:V96,Y96,AE96)=0,"",IF(LEN(Datos!$B$17&amp;"")=0,"REVISAR: falta concesión",IF(AND(Q96&gt;0,COUNTIFS(Pagos!$B$6:$B$405,A96,Pagos!$E$6:$E$405,"Ingreso retenciones")=0),"REVISAR: acreditación IRPF",IF(LEN(Datos!$B$24&amp;"")=0,"REVISAR: seleccionar modalidad",IF(Datos!$B$24="Normal","Adjuntar factura y pagos","Conservar factura y pagos")))))</f>
        <v/>
      </c>
      <c r="AE96" s="56"/>
    </row>
    <row r="97" customFormat="false" ht="19.5" hidden="false" customHeight="true" outlineLevel="0" collapsed="false">
      <c r="A97" s="43" t="s">
        <v>202</v>
      </c>
      <c r="B97" s="44"/>
      <c r="C97" s="44"/>
      <c r="D97" s="45"/>
      <c r="E97" s="45"/>
      <c r="F97" s="46"/>
      <c r="G97" s="44"/>
      <c r="H97" s="47"/>
      <c r="I97" s="47"/>
      <c r="J97" s="44"/>
      <c r="K97" s="48"/>
      <c r="L97" s="49" t="str">
        <f aca="false">IF(OR(COUNTA(B97:K97,M97,O97:Q97,T97:V97,Y97,AE97)=0,LEN(H97&amp;"")=0,LEN(I97&amp;"")=0,LEN(J97&amp;"")=0,LEN(K97&amp;"")=0),"",ROUND((H97+I97-IF(J97="Sí",I97*IF(LEN(AE97&amp;"")=0,1,AE97),0))*K97,2))</f>
        <v/>
      </c>
      <c r="M97" s="47"/>
      <c r="N97" s="50" t="str">
        <f aca="false">IF(OR(COUNTA(B97:K97,M97,O97:Q97,T97:V97,Y97,AE97)=0,LEN(L97&amp;"")=0),"",IF(B97="Otros costes no subvencionables",0,IF(B97="Alojamiento y manutención",IF(LEN(W97&amp;"")=0,"",ROUND(MAX(0,MIN(L97-M97,W97*80)),2)),ROUND(L97-M97,2))))</f>
        <v/>
      </c>
      <c r="O97" s="47"/>
      <c r="P97" s="47"/>
      <c r="Q97" s="47"/>
      <c r="R97" s="49" t="str">
        <f aca="false">IF(COUNTA(B97:K97,M97,O97:Q97,T97:V97,Y97,AE97)=0,"",SUMIFS(Pagos!$D$6:$D$405,Pagos!$B$6:$B$405,A97))</f>
        <v/>
      </c>
      <c r="S97" s="51" t="str">
        <f aca="false">IF(OR(COUNTA(B97:K97,M97,O97:Q97,T97:V97,Y97,AE97)=0,COUNTIFS(Pagos!$B$6:$B$405,A97,Pagos!$C$6:$C$405,"&gt;0")=0),"",_xlfn.MAXIFS(Pagos!$C$6:$C$405,Pagos!$B$6:$B$405,A97))</f>
        <v/>
      </c>
      <c r="T97" s="52"/>
      <c r="U97" s="52"/>
      <c r="V97" s="44"/>
      <c r="W97" s="53" t="str">
        <f aca="false">IF(OR(COUNTA(B97:K97,M97,O97:Q97,T97:V97,Y97,AE97)=0,B97&lt;&gt;"Alojamiento y manutención",LEN(T97&amp;"")=0,LEN(U97&amp;"")=0),"",T97*U97)</f>
        <v/>
      </c>
      <c r="X97" s="49" t="str">
        <f aca="false">IF(OR(COUNTA(B97:K97,M97,O97:Q97,T97:V97,Y97,AE97)=0,B97&lt;&gt;"Asesoría y gestión",LEN(N97&amp;"")=0),"",IF(H97+I97-IF(J97="Sí",I97*IF(LEN(AE97&amp;"")=0,1,AE97),0)=0,0,ROUND(N97*H97/(H97+I97-IF(J97="Sí",I97*IF(LEN(AE97&amp;"")=0,1,AE97),0)),2)))</f>
        <v/>
      </c>
      <c r="Y97" s="44"/>
      <c r="Z97" s="54" t="str">
        <f aca="false">IF(COUNTA(B97:K97,M97,O97:Q97,T97:V97,Y97,AE97)=0,"",IF(OR(COUNTA(B97:K97,M97,O97:Q97,T97:V97,Y97,AE97)=0,LEN(B97&amp;"")=0,LEN(C97&amp;"")=0,LEN(D97&amp;"")=0,LEN(E97&amp;"")=0,LEN(F97&amp;"")=0,LEN(G97&amp;"")=0,LEN(H97&amp;"")=0,LEN(I97&amp;"")=0,LEN(J97&amp;"")=0,LEN(K97&amp;"")=0,LEN(O97&amp;"")=0,LEN(P97&amp;"")=0,LEN(Q97&amp;"")=0,LEN(V97&amp;"")=0,AND(B97="Alojamiento y manutención",OR(LEN(T97&amp;"")=0,LEN(U97&amp;"")=0))),"REVISAR: faltan datos","Completo"))</f>
        <v/>
      </c>
      <c r="AA97" s="55" t="str">
        <f aca="false">IF(COUNTA(B97:K97,M97,O97:Q97,T97:V97,Y97,AE97)=0,"",IF(OR(LEN(Datos!$B$20&amp;"")=0,LEN(F97&amp;"")=0),"REVISAR: falta período/fecha",IF(OR(F97&lt;Datos!$B$22,F97&gt;Datos!$B$21),"REVISAR: emisión fuera de período",IF(COUNTIFS(Pagos!$B$6:$B$405,A97,Pagos!$C$6:$C$405,"&gt;"&amp;Datos!$B$23)&gt;0,"REVISAR: pago fuera de plazo",IF(COUNTIFS(Pagos!$B$6:$B$405,A97,Pagos!$C$6:$C$405,"&gt;"&amp;Datos!$B$21)&gt;0,"REVISAR: arts. 14.3 / 15.4","Sin alerta de fechas")))))</f>
        <v/>
      </c>
      <c r="AB97" s="55" t="str">
        <f aca="false">IF(COUNTA(B97:K97,M97,O97:Q97,T97:V97,Y97,AE97)=0,"",IF(Z97&lt;&gt;"Completo","REVISAR: completar datos",IF(OR(H97&lt;0,I97&lt;0,K97&lt;=0,K97&gt;1,M97&lt;0,M97&gt;L97,O97&lt;0,P97&lt;0,Q97&lt;0,Q97&gt;H97+I97,N97&lt;0,O97&gt;N97,O97+P97&gt;L97+0.01,AND(J97&lt;&gt;"Sí",J97&lt;&gt;"No"),AND(LEN(AE97&amp;"")&lt;&gt;0,OR(AE97&lt;=0,AE97&gt;1,J97&lt;&gt;"Sí"))),"REVISAR: importes incoherentes",IF(ABS(R97-H97-I97)&gt;0.01,"REVISAR: pago incompleto/excesivo",IF(AND(B97="Alojamiento y manutención",OR(T97&lt;=0,U97&lt;=0,MOD(T97,1)&lt;&gt;0,MOD(U97,1)&lt;&gt;0)),"REVISAR: personas/días",IF(AND(Datos!$B$25="No recuperable",J97="Sí",I97&gt;0),"REVISAR: régimen IVA",IF(AND(Datos!$B$25="Totalmente recuperable",I97&gt;0,OR(J97&lt;&gt;"Sí",AND(LEN(AE97&amp;"")&lt;&gt;0,AE97&lt;&gt;1))),"REVISAR: régimen IVA",IF(AND(Datos!$B$25="Parcialmente recuperable",J97="Sí",I97&gt;0,LEN(AE97&amp;"")=0),"REVISAR: indicar % IVA", "Sin alerta de importes"))))))))</f>
        <v/>
      </c>
      <c r="AC97" s="55" t="str">
        <f aca="false">IF(COUNTA(B97:K97,M97,O97:Q97,T97:V97,Y97,AE97)=0,"",IF(OR(COUNTIFS($A$6:$A$205,A97)&gt;1,AND(LEN(D97&amp;"")&gt;0,LEN(E97&amp;"")&gt;0,COUNTIFS($D$6:$D$205,D97,$E$6:$E$205,E97)&gt;1)),"REVISAR: posible duplicado","Sin duplicado"))</f>
        <v/>
      </c>
      <c r="AD97" s="54" t="str">
        <f aca="false">IF(COUNTA(B97:K97,M97,O97:Q97,T97:V97,Y97,AE97)=0,"",IF(LEN(Datos!$B$17&amp;"")=0,"REVISAR: falta concesión",IF(AND(Q97&gt;0,COUNTIFS(Pagos!$B$6:$B$405,A97,Pagos!$E$6:$E$405,"Ingreso retenciones")=0),"REVISAR: acreditación IRPF",IF(LEN(Datos!$B$24&amp;"")=0,"REVISAR: seleccionar modalidad",IF(Datos!$B$24="Normal","Adjuntar factura y pagos","Conservar factura y pagos")))))</f>
        <v/>
      </c>
      <c r="AE97" s="56"/>
    </row>
    <row r="98" customFormat="false" ht="19.5" hidden="false" customHeight="true" outlineLevel="0" collapsed="false">
      <c r="A98" s="43" t="s">
        <v>203</v>
      </c>
      <c r="B98" s="44"/>
      <c r="C98" s="44"/>
      <c r="D98" s="45"/>
      <c r="E98" s="45"/>
      <c r="F98" s="46"/>
      <c r="G98" s="44"/>
      <c r="H98" s="47"/>
      <c r="I98" s="47"/>
      <c r="J98" s="44"/>
      <c r="K98" s="48"/>
      <c r="L98" s="49" t="str">
        <f aca="false">IF(OR(COUNTA(B98:K98,M98,O98:Q98,T98:V98,Y98,AE98)=0,LEN(H98&amp;"")=0,LEN(I98&amp;"")=0,LEN(J98&amp;"")=0,LEN(K98&amp;"")=0),"",ROUND((H98+I98-IF(J98="Sí",I98*IF(LEN(AE98&amp;"")=0,1,AE98),0))*K98,2))</f>
        <v/>
      </c>
      <c r="M98" s="47"/>
      <c r="N98" s="50" t="str">
        <f aca="false">IF(OR(COUNTA(B98:K98,M98,O98:Q98,T98:V98,Y98,AE98)=0,LEN(L98&amp;"")=0),"",IF(B98="Otros costes no subvencionables",0,IF(B98="Alojamiento y manutención",IF(LEN(W98&amp;"")=0,"",ROUND(MAX(0,MIN(L98-M98,W98*80)),2)),ROUND(L98-M98,2))))</f>
        <v/>
      </c>
      <c r="O98" s="47"/>
      <c r="P98" s="47"/>
      <c r="Q98" s="47"/>
      <c r="R98" s="49" t="str">
        <f aca="false">IF(COUNTA(B98:K98,M98,O98:Q98,T98:V98,Y98,AE98)=0,"",SUMIFS(Pagos!$D$6:$D$405,Pagos!$B$6:$B$405,A98))</f>
        <v/>
      </c>
      <c r="S98" s="51" t="str">
        <f aca="false">IF(OR(COUNTA(B98:K98,M98,O98:Q98,T98:V98,Y98,AE98)=0,COUNTIFS(Pagos!$B$6:$B$405,A98,Pagos!$C$6:$C$405,"&gt;0")=0),"",_xlfn.MAXIFS(Pagos!$C$6:$C$405,Pagos!$B$6:$B$405,A98))</f>
        <v/>
      </c>
      <c r="T98" s="52"/>
      <c r="U98" s="52"/>
      <c r="V98" s="44"/>
      <c r="W98" s="53" t="str">
        <f aca="false">IF(OR(COUNTA(B98:K98,M98,O98:Q98,T98:V98,Y98,AE98)=0,B98&lt;&gt;"Alojamiento y manutención",LEN(T98&amp;"")=0,LEN(U98&amp;"")=0),"",T98*U98)</f>
        <v/>
      </c>
      <c r="X98" s="49" t="str">
        <f aca="false">IF(OR(COUNTA(B98:K98,M98,O98:Q98,T98:V98,Y98,AE98)=0,B98&lt;&gt;"Asesoría y gestión",LEN(N98&amp;"")=0),"",IF(H98+I98-IF(J98="Sí",I98*IF(LEN(AE98&amp;"")=0,1,AE98),0)=0,0,ROUND(N98*H98/(H98+I98-IF(J98="Sí",I98*IF(LEN(AE98&amp;"")=0,1,AE98),0)),2)))</f>
        <v/>
      </c>
      <c r="Y98" s="44"/>
      <c r="Z98" s="54" t="str">
        <f aca="false">IF(COUNTA(B98:K98,M98,O98:Q98,T98:V98,Y98,AE98)=0,"",IF(OR(COUNTA(B98:K98,M98,O98:Q98,T98:V98,Y98,AE98)=0,LEN(B98&amp;"")=0,LEN(C98&amp;"")=0,LEN(D98&amp;"")=0,LEN(E98&amp;"")=0,LEN(F98&amp;"")=0,LEN(G98&amp;"")=0,LEN(H98&amp;"")=0,LEN(I98&amp;"")=0,LEN(J98&amp;"")=0,LEN(K98&amp;"")=0,LEN(O98&amp;"")=0,LEN(P98&amp;"")=0,LEN(Q98&amp;"")=0,LEN(V98&amp;"")=0,AND(B98="Alojamiento y manutención",OR(LEN(T98&amp;"")=0,LEN(U98&amp;"")=0))),"REVISAR: faltan datos","Completo"))</f>
        <v/>
      </c>
      <c r="AA98" s="55" t="str">
        <f aca="false">IF(COUNTA(B98:K98,M98,O98:Q98,T98:V98,Y98,AE98)=0,"",IF(OR(LEN(Datos!$B$20&amp;"")=0,LEN(F98&amp;"")=0),"REVISAR: falta período/fecha",IF(OR(F98&lt;Datos!$B$22,F98&gt;Datos!$B$21),"REVISAR: emisión fuera de período",IF(COUNTIFS(Pagos!$B$6:$B$405,A98,Pagos!$C$6:$C$405,"&gt;"&amp;Datos!$B$23)&gt;0,"REVISAR: pago fuera de plazo",IF(COUNTIFS(Pagos!$B$6:$B$405,A98,Pagos!$C$6:$C$405,"&gt;"&amp;Datos!$B$21)&gt;0,"REVISAR: arts. 14.3 / 15.4","Sin alerta de fechas")))))</f>
        <v/>
      </c>
      <c r="AB98" s="55" t="str">
        <f aca="false">IF(COUNTA(B98:K98,M98,O98:Q98,T98:V98,Y98,AE98)=0,"",IF(Z98&lt;&gt;"Completo","REVISAR: completar datos",IF(OR(H98&lt;0,I98&lt;0,K98&lt;=0,K98&gt;1,M98&lt;0,M98&gt;L98,O98&lt;0,P98&lt;0,Q98&lt;0,Q98&gt;H98+I98,N98&lt;0,O98&gt;N98,O98+P98&gt;L98+0.01,AND(J98&lt;&gt;"Sí",J98&lt;&gt;"No"),AND(LEN(AE98&amp;"")&lt;&gt;0,OR(AE98&lt;=0,AE98&gt;1,J98&lt;&gt;"Sí"))),"REVISAR: importes incoherentes",IF(ABS(R98-H98-I98)&gt;0.01,"REVISAR: pago incompleto/excesivo",IF(AND(B98="Alojamiento y manutención",OR(T98&lt;=0,U98&lt;=0,MOD(T98,1)&lt;&gt;0,MOD(U98,1)&lt;&gt;0)),"REVISAR: personas/días",IF(AND(Datos!$B$25="No recuperable",J98="Sí",I98&gt;0),"REVISAR: régimen IVA",IF(AND(Datos!$B$25="Totalmente recuperable",I98&gt;0,OR(J98&lt;&gt;"Sí",AND(LEN(AE98&amp;"")&lt;&gt;0,AE98&lt;&gt;1))),"REVISAR: régimen IVA",IF(AND(Datos!$B$25="Parcialmente recuperable",J98="Sí",I98&gt;0,LEN(AE98&amp;"")=0),"REVISAR: indicar % IVA", "Sin alerta de importes"))))))))</f>
        <v/>
      </c>
      <c r="AC98" s="55" t="str">
        <f aca="false">IF(COUNTA(B98:K98,M98,O98:Q98,T98:V98,Y98,AE98)=0,"",IF(OR(COUNTIFS($A$6:$A$205,A98)&gt;1,AND(LEN(D98&amp;"")&gt;0,LEN(E98&amp;"")&gt;0,COUNTIFS($D$6:$D$205,D98,$E$6:$E$205,E98)&gt;1)),"REVISAR: posible duplicado","Sin duplicado"))</f>
        <v/>
      </c>
      <c r="AD98" s="54" t="str">
        <f aca="false">IF(COUNTA(B98:K98,M98,O98:Q98,T98:V98,Y98,AE98)=0,"",IF(LEN(Datos!$B$17&amp;"")=0,"REVISAR: falta concesión",IF(AND(Q98&gt;0,COUNTIFS(Pagos!$B$6:$B$405,A98,Pagos!$E$6:$E$405,"Ingreso retenciones")=0),"REVISAR: acreditación IRPF",IF(LEN(Datos!$B$24&amp;"")=0,"REVISAR: seleccionar modalidad",IF(Datos!$B$24="Normal","Adjuntar factura y pagos","Conservar factura y pagos")))))</f>
        <v/>
      </c>
      <c r="AE98" s="56"/>
    </row>
    <row r="99" customFormat="false" ht="19.5" hidden="false" customHeight="true" outlineLevel="0" collapsed="false">
      <c r="A99" s="43" t="s">
        <v>204</v>
      </c>
      <c r="B99" s="44"/>
      <c r="C99" s="44"/>
      <c r="D99" s="45"/>
      <c r="E99" s="45"/>
      <c r="F99" s="46"/>
      <c r="G99" s="44"/>
      <c r="H99" s="47"/>
      <c r="I99" s="47"/>
      <c r="J99" s="44"/>
      <c r="K99" s="48"/>
      <c r="L99" s="49" t="str">
        <f aca="false">IF(OR(COUNTA(B99:K99,M99,O99:Q99,T99:V99,Y99,AE99)=0,LEN(H99&amp;"")=0,LEN(I99&amp;"")=0,LEN(J99&amp;"")=0,LEN(K99&amp;"")=0),"",ROUND((H99+I99-IF(J99="Sí",I99*IF(LEN(AE99&amp;"")=0,1,AE99),0))*K99,2))</f>
        <v/>
      </c>
      <c r="M99" s="47"/>
      <c r="N99" s="50" t="str">
        <f aca="false">IF(OR(COUNTA(B99:K99,M99,O99:Q99,T99:V99,Y99,AE99)=0,LEN(L99&amp;"")=0),"",IF(B99="Otros costes no subvencionables",0,IF(B99="Alojamiento y manutención",IF(LEN(W99&amp;"")=0,"",ROUND(MAX(0,MIN(L99-M99,W99*80)),2)),ROUND(L99-M99,2))))</f>
        <v/>
      </c>
      <c r="O99" s="47"/>
      <c r="P99" s="47"/>
      <c r="Q99" s="47"/>
      <c r="R99" s="49" t="str">
        <f aca="false">IF(COUNTA(B99:K99,M99,O99:Q99,T99:V99,Y99,AE99)=0,"",SUMIFS(Pagos!$D$6:$D$405,Pagos!$B$6:$B$405,A99))</f>
        <v/>
      </c>
      <c r="S99" s="51" t="str">
        <f aca="false">IF(OR(COUNTA(B99:K99,M99,O99:Q99,T99:V99,Y99,AE99)=0,COUNTIFS(Pagos!$B$6:$B$405,A99,Pagos!$C$6:$C$405,"&gt;0")=0),"",_xlfn.MAXIFS(Pagos!$C$6:$C$405,Pagos!$B$6:$B$405,A99))</f>
        <v/>
      </c>
      <c r="T99" s="52"/>
      <c r="U99" s="52"/>
      <c r="V99" s="44"/>
      <c r="W99" s="53" t="str">
        <f aca="false">IF(OR(COUNTA(B99:K99,M99,O99:Q99,T99:V99,Y99,AE99)=0,B99&lt;&gt;"Alojamiento y manutención",LEN(T99&amp;"")=0,LEN(U99&amp;"")=0),"",T99*U99)</f>
        <v/>
      </c>
      <c r="X99" s="49" t="str">
        <f aca="false">IF(OR(COUNTA(B99:K99,M99,O99:Q99,T99:V99,Y99,AE99)=0,B99&lt;&gt;"Asesoría y gestión",LEN(N99&amp;"")=0),"",IF(H99+I99-IF(J99="Sí",I99*IF(LEN(AE99&amp;"")=0,1,AE99),0)=0,0,ROUND(N99*H99/(H99+I99-IF(J99="Sí",I99*IF(LEN(AE99&amp;"")=0,1,AE99),0)),2)))</f>
        <v/>
      </c>
      <c r="Y99" s="44"/>
      <c r="Z99" s="54" t="str">
        <f aca="false">IF(COUNTA(B99:K99,M99,O99:Q99,T99:V99,Y99,AE99)=0,"",IF(OR(COUNTA(B99:K99,M99,O99:Q99,T99:V99,Y99,AE99)=0,LEN(B99&amp;"")=0,LEN(C99&amp;"")=0,LEN(D99&amp;"")=0,LEN(E99&amp;"")=0,LEN(F99&amp;"")=0,LEN(G99&amp;"")=0,LEN(H99&amp;"")=0,LEN(I99&amp;"")=0,LEN(J99&amp;"")=0,LEN(K99&amp;"")=0,LEN(O99&amp;"")=0,LEN(P99&amp;"")=0,LEN(Q99&amp;"")=0,LEN(V99&amp;"")=0,AND(B99="Alojamiento y manutención",OR(LEN(T99&amp;"")=0,LEN(U99&amp;"")=0))),"REVISAR: faltan datos","Completo"))</f>
        <v/>
      </c>
      <c r="AA99" s="55" t="str">
        <f aca="false">IF(COUNTA(B99:K99,M99,O99:Q99,T99:V99,Y99,AE99)=0,"",IF(OR(LEN(Datos!$B$20&amp;"")=0,LEN(F99&amp;"")=0),"REVISAR: falta período/fecha",IF(OR(F99&lt;Datos!$B$22,F99&gt;Datos!$B$21),"REVISAR: emisión fuera de período",IF(COUNTIFS(Pagos!$B$6:$B$405,A99,Pagos!$C$6:$C$405,"&gt;"&amp;Datos!$B$23)&gt;0,"REVISAR: pago fuera de plazo",IF(COUNTIFS(Pagos!$B$6:$B$405,A99,Pagos!$C$6:$C$405,"&gt;"&amp;Datos!$B$21)&gt;0,"REVISAR: arts. 14.3 / 15.4","Sin alerta de fechas")))))</f>
        <v/>
      </c>
      <c r="AB99" s="55" t="str">
        <f aca="false">IF(COUNTA(B99:K99,M99,O99:Q99,T99:V99,Y99,AE99)=0,"",IF(Z99&lt;&gt;"Completo","REVISAR: completar datos",IF(OR(H99&lt;0,I99&lt;0,K99&lt;=0,K99&gt;1,M99&lt;0,M99&gt;L99,O99&lt;0,P99&lt;0,Q99&lt;0,Q99&gt;H99+I99,N99&lt;0,O99&gt;N99,O99+P99&gt;L99+0.01,AND(J99&lt;&gt;"Sí",J99&lt;&gt;"No"),AND(LEN(AE99&amp;"")&lt;&gt;0,OR(AE99&lt;=0,AE99&gt;1,J99&lt;&gt;"Sí"))),"REVISAR: importes incoherentes",IF(ABS(R99-H99-I99)&gt;0.01,"REVISAR: pago incompleto/excesivo",IF(AND(B99="Alojamiento y manutención",OR(T99&lt;=0,U99&lt;=0,MOD(T99,1)&lt;&gt;0,MOD(U99,1)&lt;&gt;0)),"REVISAR: personas/días",IF(AND(Datos!$B$25="No recuperable",J99="Sí",I99&gt;0),"REVISAR: régimen IVA",IF(AND(Datos!$B$25="Totalmente recuperable",I99&gt;0,OR(J99&lt;&gt;"Sí",AND(LEN(AE99&amp;"")&lt;&gt;0,AE99&lt;&gt;1))),"REVISAR: régimen IVA",IF(AND(Datos!$B$25="Parcialmente recuperable",J99="Sí",I99&gt;0,LEN(AE99&amp;"")=0),"REVISAR: indicar % IVA", "Sin alerta de importes"))))))))</f>
        <v/>
      </c>
      <c r="AC99" s="55" t="str">
        <f aca="false">IF(COUNTA(B99:K99,M99,O99:Q99,T99:V99,Y99,AE99)=0,"",IF(OR(COUNTIFS($A$6:$A$205,A99)&gt;1,AND(LEN(D99&amp;"")&gt;0,LEN(E99&amp;"")&gt;0,COUNTIFS($D$6:$D$205,D99,$E$6:$E$205,E99)&gt;1)),"REVISAR: posible duplicado","Sin duplicado"))</f>
        <v/>
      </c>
      <c r="AD99" s="54" t="str">
        <f aca="false">IF(COUNTA(B99:K99,M99,O99:Q99,T99:V99,Y99,AE99)=0,"",IF(LEN(Datos!$B$17&amp;"")=0,"REVISAR: falta concesión",IF(AND(Q99&gt;0,COUNTIFS(Pagos!$B$6:$B$405,A99,Pagos!$E$6:$E$405,"Ingreso retenciones")=0),"REVISAR: acreditación IRPF",IF(LEN(Datos!$B$24&amp;"")=0,"REVISAR: seleccionar modalidad",IF(Datos!$B$24="Normal","Adjuntar factura y pagos","Conservar factura y pagos")))))</f>
        <v/>
      </c>
      <c r="AE99" s="56"/>
    </row>
    <row r="100" customFormat="false" ht="19.5" hidden="false" customHeight="true" outlineLevel="0" collapsed="false">
      <c r="A100" s="43" t="s">
        <v>205</v>
      </c>
      <c r="B100" s="44"/>
      <c r="C100" s="44"/>
      <c r="D100" s="45"/>
      <c r="E100" s="45"/>
      <c r="F100" s="46"/>
      <c r="G100" s="44"/>
      <c r="H100" s="47"/>
      <c r="I100" s="47"/>
      <c r="J100" s="44"/>
      <c r="K100" s="48"/>
      <c r="L100" s="49" t="str">
        <f aca="false">IF(OR(COUNTA(B100:K100,M100,O100:Q100,T100:V100,Y100,AE100)=0,LEN(H100&amp;"")=0,LEN(I100&amp;"")=0,LEN(J100&amp;"")=0,LEN(K100&amp;"")=0),"",ROUND((H100+I100-IF(J100="Sí",I100*IF(LEN(AE100&amp;"")=0,1,AE100),0))*K100,2))</f>
        <v/>
      </c>
      <c r="M100" s="47"/>
      <c r="N100" s="50" t="str">
        <f aca="false">IF(OR(COUNTA(B100:K100,M100,O100:Q100,T100:V100,Y100,AE100)=0,LEN(L100&amp;"")=0),"",IF(B100="Otros costes no subvencionables",0,IF(B100="Alojamiento y manutención",IF(LEN(W100&amp;"")=0,"",ROUND(MAX(0,MIN(L100-M100,W100*80)),2)),ROUND(L100-M100,2))))</f>
        <v/>
      </c>
      <c r="O100" s="47"/>
      <c r="P100" s="47"/>
      <c r="Q100" s="47"/>
      <c r="R100" s="49" t="str">
        <f aca="false">IF(COUNTA(B100:K100,M100,O100:Q100,T100:V100,Y100,AE100)=0,"",SUMIFS(Pagos!$D$6:$D$405,Pagos!$B$6:$B$405,A100))</f>
        <v/>
      </c>
      <c r="S100" s="51" t="str">
        <f aca="false">IF(OR(COUNTA(B100:K100,M100,O100:Q100,T100:V100,Y100,AE100)=0,COUNTIFS(Pagos!$B$6:$B$405,A100,Pagos!$C$6:$C$405,"&gt;0")=0),"",_xlfn.MAXIFS(Pagos!$C$6:$C$405,Pagos!$B$6:$B$405,A100))</f>
        <v/>
      </c>
      <c r="T100" s="52"/>
      <c r="U100" s="52"/>
      <c r="V100" s="44"/>
      <c r="W100" s="53" t="str">
        <f aca="false">IF(OR(COUNTA(B100:K100,M100,O100:Q100,T100:V100,Y100,AE100)=0,B100&lt;&gt;"Alojamiento y manutención",LEN(T100&amp;"")=0,LEN(U100&amp;"")=0),"",T100*U100)</f>
        <v/>
      </c>
      <c r="X100" s="49" t="str">
        <f aca="false">IF(OR(COUNTA(B100:K100,M100,O100:Q100,T100:V100,Y100,AE100)=0,B100&lt;&gt;"Asesoría y gestión",LEN(N100&amp;"")=0),"",IF(H100+I100-IF(J100="Sí",I100*IF(LEN(AE100&amp;"")=0,1,AE100),0)=0,0,ROUND(N100*H100/(H100+I100-IF(J100="Sí",I100*IF(LEN(AE100&amp;"")=0,1,AE100),0)),2)))</f>
        <v/>
      </c>
      <c r="Y100" s="44"/>
      <c r="Z100" s="54" t="str">
        <f aca="false">IF(COUNTA(B100:K100,M100,O100:Q100,T100:V100,Y100,AE100)=0,"",IF(OR(COUNTA(B100:K100,M100,O100:Q100,T100:V100,Y100,AE100)=0,LEN(B100&amp;"")=0,LEN(C100&amp;"")=0,LEN(D100&amp;"")=0,LEN(E100&amp;"")=0,LEN(F100&amp;"")=0,LEN(G100&amp;"")=0,LEN(H100&amp;"")=0,LEN(I100&amp;"")=0,LEN(J100&amp;"")=0,LEN(K100&amp;"")=0,LEN(O100&amp;"")=0,LEN(P100&amp;"")=0,LEN(Q100&amp;"")=0,LEN(V100&amp;"")=0,AND(B100="Alojamiento y manutención",OR(LEN(T100&amp;"")=0,LEN(U100&amp;"")=0))),"REVISAR: faltan datos","Completo"))</f>
        <v/>
      </c>
      <c r="AA100" s="55" t="str">
        <f aca="false">IF(COUNTA(B100:K100,M100,O100:Q100,T100:V100,Y100,AE100)=0,"",IF(OR(LEN(Datos!$B$20&amp;"")=0,LEN(F100&amp;"")=0),"REVISAR: falta período/fecha",IF(OR(F100&lt;Datos!$B$22,F100&gt;Datos!$B$21),"REVISAR: emisión fuera de período",IF(COUNTIFS(Pagos!$B$6:$B$405,A100,Pagos!$C$6:$C$405,"&gt;"&amp;Datos!$B$23)&gt;0,"REVISAR: pago fuera de plazo",IF(COUNTIFS(Pagos!$B$6:$B$405,A100,Pagos!$C$6:$C$405,"&gt;"&amp;Datos!$B$21)&gt;0,"REVISAR: arts. 14.3 / 15.4","Sin alerta de fechas")))))</f>
        <v/>
      </c>
      <c r="AB100" s="55" t="str">
        <f aca="false">IF(COUNTA(B100:K100,M100,O100:Q100,T100:V100,Y100,AE100)=0,"",IF(Z100&lt;&gt;"Completo","REVISAR: completar datos",IF(OR(H100&lt;0,I100&lt;0,K100&lt;=0,K100&gt;1,M100&lt;0,M100&gt;L100,O100&lt;0,P100&lt;0,Q100&lt;0,Q100&gt;H100+I100,N100&lt;0,O100&gt;N100,O100+P100&gt;L100+0.01,AND(J100&lt;&gt;"Sí",J100&lt;&gt;"No"),AND(LEN(AE100&amp;"")&lt;&gt;0,OR(AE100&lt;=0,AE100&gt;1,J100&lt;&gt;"Sí"))),"REVISAR: importes incoherentes",IF(ABS(R100-H100-I100)&gt;0.01,"REVISAR: pago incompleto/excesivo",IF(AND(B100="Alojamiento y manutención",OR(T100&lt;=0,U100&lt;=0,MOD(T100,1)&lt;&gt;0,MOD(U100,1)&lt;&gt;0)),"REVISAR: personas/días",IF(AND(Datos!$B$25="No recuperable",J100="Sí",I100&gt;0),"REVISAR: régimen IVA",IF(AND(Datos!$B$25="Totalmente recuperable",I100&gt;0,OR(J100&lt;&gt;"Sí",AND(LEN(AE100&amp;"")&lt;&gt;0,AE100&lt;&gt;1))),"REVISAR: régimen IVA",IF(AND(Datos!$B$25="Parcialmente recuperable",J100="Sí",I100&gt;0,LEN(AE100&amp;"")=0),"REVISAR: indicar % IVA", "Sin alerta de importes"))))))))</f>
        <v/>
      </c>
      <c r="AC100" s="55" t="str">
        <f aca="false">IF(COUNTA(B100:K100,M100,O100:Q100,T100:V100,Y100,AE100)=0,"",IF(OR(COUNTIFS($A$6:$A$205,A100)&gt;1,AND(LEN(D100&amp;"")&gt;0,LEN(E100&amp;"")&gt;0,COUNTIFS($D$6:$D$205,D100,$E$6:$E$205,E100)&gt;1)),"REVISAR: posible duplicado","Sin duplicado"))</f>
        <v/>
      </c>
      <c r="AD100" s="54" t="str">
        <f aca="false">IF(COUNTA(B100:K100,M100,O100:Q100,T100:V100,Y100,AE100)=0,"",IF(LEN(Datos!$B$17&amp;"")=0,"REVISAR: falta concesión",IF(AND(Q100&gt;0,COUNTIFS(Pagos!$B$6:$B$405,A100,Pagos!$E$6:$E$405,"Ingreso retenciones")=0),"REVISAR: acreditación IRPF",IF(LEN(Datos!$B$24&amp;"")=0,"REVISAR: seleccionar modalidad",IF(Datos!$B$24="Normal","Adjuntar factura y pagos","Conservar factura y pagos")))))</f>
        <v/>
      </c>
      <c r="AE100" s="56"/>
    </row>
    <row r="101" customFormat="false" ht="19.5" hidden="false" customHeight="true" outlineLevel="0" collapsed="false">
      <c r="A101" s="43" t="s">
        <v>206</v>
      </c>
      <c r="B101" s="44"/>
      <c r="C101" s="44"/>
      <c r="D101" s="45"/>
      <c r="E101" s="45"/>
      <c r="F101" s="46"/>
      <c r="G101" s="44"/>
      <c r="H101" s="47"/>
      <c r="I101" s="47"/>
      <c r="J101" s="44"/>
      <c r="K101" s="48"/>
      <c r="L101" s="49" t="str">
        <f aca="false">IF(OR(COUNTA(B101:K101,M101,O101:Q101,T101:V101,Y101,AE101)=0,LEN(H101&amp;"")=0,LEN(I101&amp;"")=0,LEN(J101&amp;"")=0,LEN(K101&amp;"")=0),"",ROUND((H101+I101-IF(J101="Sí",I101*IF(LEN(AE101&amp;"")=0,1,AE101),0))*K101,2))</f>
        <v/>
      </c>
      <c r="M101" s="47"/>
      <c r="N101" s="50" t="str">
        <f aca="false">IF(OR(COUNTA(B101:K101,M101,O101:Q101,T101:V101,Y101,AE101)=0,LEN(L101&amp;"")=0),"",IF(B101="Otros costes no subvencionables",0,IF(B101="Alojamiento y manutención",IF(LEN(W101&amp;"")=0,"",ROUND(MAX(0,MIN(L101-M101,W101*80)),2)),ROUND(L101-M101,2))))</f>
        <v/>
      </c>
      <c r="O101" s="47"/>
      <c r="P101" s="47"/>
      <c r="Q101" s="47"/>
      <c r="R101" s="49" t="str">
        <f aca="false">IF(COUNTA(B101:K101,M101,O101:Q101,T101:V101,Y101,AE101)=0,"",SUMIFS(Pagos!$D$6:$D$405,Pagos!$B$6:$B$405,A101))</f>
        <v/>
      </c>
      <c r="S101" s="51" t="str">
        <f aca="false">IF(OR(COUNTA(B101:K101,M101,O101:Q101,T101:V101,Y101,AE101)=0,COUNTIFS(Pagos!$B$6:$B$405,A101,Pagos!$C$6:$C$405,"&gt;0")=0),"",_xlfn.MAXIFS(Pagos!$C$6:$C$405,Pagos!$B$6:$B$405,A101))</f>
        <v/>
      </c>
      <c r="T101" s="52"/>
      <c r="U101" s="52"/>
      <c r="V101" s="44"/>
      <c r="W101" s="53" t="str">
        <f aca="false">IF(OR(COUNTA(B101:K101,M101,O101:Q101,T101:V101,Y101,AE101)=0,B101&lt;&gt;"Alojamiento y manutención",LEN(T101&amp;"")=0,LEN(U101&amp;"")=0),"",T101*U101)</f>
        <v/>
      </c>
      <c r="X101" s="49" t="str">
        <f aca="false">IF(OR(COUNTA(B101:K101,M101,O101:Q101,T101:V101,Y101,AE101)=0,B101&lt;&gt;"Asesoría y gestión",LEN(N101&amp;"")=0),"",IF(H101+I101-IF(J101="Sí",I101*IF(LEN(AE101&amp;"")=0,1,AE101),0)=0,0,ROUND(N101*H101/(H101+I101-IF(J101="Sí",I101*IF(LEN(AE101&amp;"")=0,1,AE101),0)),2)))</f>
        <v/>
      </c>
      <c r="Y101" s="44"/>
      <c r="Z101" s="54" t="str">
        <f aca="false">IF(COUNTA(B101:K101,M101,O101:Q101,T101:V101,Y101,AE101)=0,"",IF(OR(COUNTA(B101:K101,M101,O101:Q101,T101:V101,Y101,AE101)=0,LEN(B101&amp;"")=0,LEN(C101&amp;"")=0,LEN(D101&amp;"")=0,LEN(E101&amp;"")=0,LEN(F101&amp;"")=0,LEN(G101&amp;"")=0,LEN(H101&amp;"")=0,LEN(I101&amp;"")=0,LEN(J101&amp;"")=0,LEN(K101&amp;"")=0,LEN(O101&amp;"")=0,LEN(P101&amp;"")=0,LEN(Q101&amp;"")=0,LEN(V101&amp;"")=0,AND(B101="Alojamiento y manutención",OR(LEN(T101&amp;"")=0,LEN(U101&amp;"")=0))),"REVISAR: faltan datos","Completo"))</f>
        <v/>
      </c>
      <c r="AA101" s="55" t="str">
        <f aca="false">IF(COUNTA(B101:K101,M101,O101:Q101,T101:V101,Y101,AE101)=0,"",IF(OR(LEN(Datos!$B$20&amp;"")=0,LEN(F101&amp;"")=0),"REVISAR: falta período/fecha",IF(OR(F101&lt;Datos!$B$22,F101&gt;Datos!$B$21),"REVISAR: emisión fuera de período",IF(COUNTIFS(Pagos!$B$6:$B$405,A101,Pagos!$C$6:$C$405,"&gt;"&amp;Datos!$B$23)&gt;0,"REVISAR: pago fuera de plazo",IF(COUNTIFS(Pagos!$B$6:$B$405,A101,Pagos!$C$6:$C$405,"&gt;"&amp;Datos!$B$21)&gt;0,"REVISAR: arts. 14.3 / 15.4","Sin alerta de fechas")))))</f>
        <v/>
      </c>
      <c r="AB101" s="55" t="str">
        <f aca="false">IF(COUNTA(B101:K101,M101,O101:Q101,T101:V101,Y101,AE101)=0,"",IF(Z101&lt;&gt;"Completo","REVISAR: completar datos",IF(OR(H101&lt;0,I101&lt;0,K101&lt;=0,K101&gt;1,M101&lt;0,M101&gt;L101,O101&lt;0,P101&lt;0,Q101&lt;0,Q101&gt;H101+I101,N101&lt;0,O101&gt;N101,O101+P101&gt;L101+0.01,AND(J101&lt;&gt;"Sí",J101&lt;&gt;"No"),AND(LEN(AE101&amp;"")&lt;&gt;0,OR(AE101&lt;=0,AE101&gt;1,J101&lt;&gt;"Sí"))),"REVISAR: importes incoherentes",IF(ABS(R101-H101-I101)&gt;0.01,"REVISAR: pago incompleto/excesivo",IF(AND(B101="Alojamiento y manutención",OR(T101&lt;=0,U101&lt;=0,MOD(T101,1)&lt;&gt;0,MOD(U101,1)&lt;&gt;0)),"REVISAR: personas/días",IF(AND(Datos!$B$25="No recuperable",J101="Sí",I101&gt;0),"REVISAR: régimen IVA",IF(AND(Datos!$B$25="Totalmente recuperable",I101&gt;0,OR(J101&lt;&gt;"Sí",AND(LEN(AE101&amp;"")&lt;&gt;0,AE101&lt;&gt;1))),"REVISAR: régimen IVA",IF(AND(Datos!$B$25="Parcialmente recuperable",J101="Sí",I101&gt;0,LEN(AE101&amp;"")=0),"REVISAR: indicar % IVA", "Sin alerta de importes"))))))))</f>
        <v/>
      </c>
      <c r="AC101" s="55" t="str">
        <f aca="false">IF(COUNTA(B101:K101,M101,O101:Q101,T101:V101,Y101,AE101)=0,"",IF(OR(COUNTIFS($A$6:$A$205,A101)&gt;1,AND(LEN(D101&amp;"")&gt;0,LEN(E101&amp;"")&gt;0,COUNTIFS($D$6:$D$205,D101,$E$6:$E$205,E101)&gt;1)),"REVISAR: posible duplicado","Sin duplicado"))</f>
        <v/>
      </c>
      <c r="AD101" s="54" t="str">
        <f aca="false">IF(COUNTA(B101:K101,M101,O101:Q101,T101:V101,Y101,AE101)=0,"",IF(LEN(Datos!$B$17&amp;"")=0,"REVISAR: falta concesión",IF(AND(Q101&gt;0,COUNTIFS(Pagos!$B$6:$B$405,A101,Pagos!$E$6:$E$405,"Ingreso retenciones")=0),"REVISAR: acreditación IRPF",IF(LEN(Datos!$B$24&amp;"")=0,"REVISAR: seleccionar modalidad",IF(Datos!$B$24="Normal","Adjuntar factura y pagos","Conservar factura y pagos")))))</f>
        <v/>
      </c>
      <c r="AE101" s="56"/>
    </row>
    <row r="102" customFormat="false" ht="19.5" hidden="false" customHeight="true" outlineLevel="0" collapsed="false">
      <c r="A102" s="43" t="s">
        <v>207</v>
      </c>
      <c r="B102" s="44"/>
      <c r="C102" s="44"/>
      <c r="D102" s="45"/>
      <c r="E102" s="45"/>
      <c r="F102" s="46"/>
      <c r="G102" s="44"/>
      <c r="H102" s="47"/>
      <c r="I102" s="47"/>
      <c r="J102" s="44"/>
      <c r="K102" s="48"/>
      <c r="L102" s="49" t="str">
        <f aca="false">IF(OR(COUNTA(B102:K102,M102,O102:Q102,T102:V102,Y102,AE102)=0,LEN(H102&amp;"")=0,LEN(I102&amp;"")=0,LEN(J102&amp;"")=0,LEN(K102&amp;"")=0),"",ROUND((H102+I102-IF(J102="Sí",I102*IF(LEN(AE102&amp;"")=0,1,AE102),0))*K102,2))</f>
        <v/>
      </c>
      <c r="M102" s="47"/>
      <c r="N102" s="50" t="str">
        <f aca="false">IF(OR(COUNTA(B102:K102,M102,O102:Q102,T102:V102,Y102,AE102)=0,LEN(L102&amp;"")=0),"",IF(B102="Otros costes no subvencionables",0,IF(B102="Alojamiento y manutención",IF(LEN(W102&amp;"")=0,"",ROUND(MAX(0,MIN(L102-M102,W102*80)),2)),ROUND(L102-M102,2))))</f>
        <v/>
      </c>
      <c r="O102" s="47"/>
      <c r="P102" s="47"/>
      <c r="Q102" s="47"/>
      <c r="R102" s="49" t="str">
        <f aca="false">IF(COUNTA(B102:K102,M102,O102:Q102,T102:V102,Y102,AE102)=0,"",SUMIFS(Pagos!$D$6:$D$405,Pagos!$B$6:$B$405,A102))</f>
        <v/>
      </c>
      <c r="S102" s="51" t="str">
        <f aca="false">IF(OR(COUNTA(B102:K102,M102,O102:Q102,T102:V102,Y102,AE102)=0,COUNTIFS(Pagos!$B$6:$B$405,A102,Pagos!$C$6:$C$405,"&gt;0")=0),"",_xlfn.MAXIFS(Pagos!$C$6:$C$405,Pagos!$B$6:$B$405,A102))</f>
        <v/>
      </c>
      <c r="T102" s="52"/>
      <c r="U102" s="52"/>
      <c r="V102" s="44"/>
      <c r="W102" s="53" t="str">
        <f aca="false">IF(OR(COUNTA(B102:K102,M102,O102:Q102,T102:V102,Y102,AE102)=0,B102&lt;&gt;"Alojamiento y manutención",LEN(T102&amp;"")=0,LEN(U102&amp;"")=0),"",T102*U102)</f>
        <v/>
      </c>
      <c r="X102" s="49" t="str">
        <f aca="false">IF(OR(COUNTA(B102:K102,M102,O102:Q102,T102:V102,Y102,AE102)=0,B102&lt;&gt;"Asesoría y gestión",LEN(N102&amp;"")=0),"",IF(H102+I102-IF(J102="Sí",I102*IF(LEN(AE102&amp;"")=0,1,AE102),0)=0,0,ROUND(N102*H102/(H102+I102-IF(J102="Sí",I102*IF(LEN(AE102&amp;"")=0,1,AE102),0)),2)))</f>
        <v/>
      </c>
      <c r="Y102" s="44"/>
      <c r="Z102" s="54" t="str">
        <f aca="false">IF(COUNTA(B102:K102,M102,O102:Q102,T102:V102,Y102,AE102)=0,"",IF(OR(COUNTA(B102:K102,M102,O102:Q102,T102:V102,Y102,AE102)=0,LEN(B102&amp;"")=0,LEN(C102&amp;"")=0,LEN(D102&amp;"")=0,LEN(E102&amp;"")=0,LEN(F102&amp;"")=0,LEN(G102&amp;"")=0,LEN(H102&amp;"")=0,LEN(I102&amp;"")=0,LEN(J102&amp;"")=0,LEN(K102&amp;"")=0,LEN(O102&amp;"")=0,LEN(P102&amp;"")=0,LEN(Q102&amp;"")=0,LEN(V102&amp;"")=0,AND(B102="Alojamiento y manutención",OR(LEN(T102&amp;"")=0,LEN(U102&amp;"")=0))),"REVISAR: faltan datos","Completo"))</f>
        <v/>
      </c>
      <c r="AA102" s="55" t="str">
        <f aca="false">IF(COUNTA(B102:K102,M102,O102:Q102,T102:V102,Y102,AE102)=0,"",IF(OR(LEN(Datos!$B$20&amp;"")=0,LEN(F102&amp;"")=0),"REVISAR: falta período/fecha",IF(OR(F102&lt;Datos!$B$22,F102&gt;Datos!$B$21),"REVISAR: emisión fuera de período",IF(COUNTIFS(Pagos!$B$6:$B$405,A102,Pagos!$C$6:$C$405,"&gt;"&amp;Datos!$B$23)&gt;0,"REVISAR: pago fuera de plazo",IF(COUNTIFS(Pagos!$B$6:$B$405,A102,Pagos!$C$6:$C$405,"&gt;"&amp;Datos!$B$21)&gt;0,"REVISAR: arts. 14.3 / 15.4","Sin alerta de fechas")))))</f>
        <v/>
      </c>
      <c r="AB102" s="55" t="str">
        <f aca="false">IF(COUNTA(B102:K102,M102,O102:Q102,T102:V102,Y102,AE102)=0,"",IF(Z102&lt;&gt;"Completo","REVISAR: completar datos",IF(OR(H102&lt;0,I102&lt;0,K102&lt;=0,K102&gt;1,M102&lt;0,M102&gt;L102,O102&lt;0,P102&lt;0,Q102&lt;0,Q102&gt;H102+I102,N102&lt;0,O102&gt;N102,O102+P102&gt;L102+0.01,AND(J102&lt;&gt;"Sí",J102&lt;&gt;"No"),AND(LEN(AE102&amp;"")&lt;&gt;0,OR(AE102&lt;=0,AE102&gt;1,J102&lt;&gt;"Sí"))),"REVISAR: importes incoherentes",IF(ABS(R102-H102-I102)&gt;0.01,"REVISAR: pago incompleto/excesivo",IF(AND(B102="Alojamiento y manutención",OR(T102&lt;=0,U102&lt;=0,MOD(T102,1)&lt;&gt;0,MOD(U102,1)&lt;&gt;0)),"REVISAR: personas/días",IF(AND(Datos!$B$25="No recuperable",J102="Sí",I102&gt;0),"REVISAR: régimen IVA",IF(AND(Datos!$B$25="Totalmente recuperable",I102&gt;0,OR(J102&lt;&gt;"Sí",AND(LEN(AE102&amp;"")&lt;&gt;0,AE102&lt;&gt;1))),"REVISAR: régimen IVA",IF(AND(Datos!$B$25="Parcialmente recuperable",J102="Sí",I102&gt;0,LEN(AE102&amp;"")=0),"REVISAR: indicar % IVA", "Sin alerta de importes"))))))))</f>
        <v/>
      </c>
      <c r="AC102" s="55" t="str">
        <f aca="false">IF(COUNTA(B102:K102,M102,O102:Q102,T102:V102,Y102,AE102)=0,"",IF(OR(COUNTIFS($A$6:$A$205,A102)&gt;1,AND(LEN(D102&amp;"")&gt;0,LEN(E102&amp;"")&gt;0,COUNTIFS($D$6:$D$205,D102,$E$6:$E$205,E102)&gt;1)),"REVISAR: posible duplicado","Sin duplicado"))</f>
        <v/>
      </c>
      <c r="AD102" s="54" t="str">
        <f aca="false">IF(COUNTA(B102:K102,M102,O102:Q102,T102:V102,Y102,AE102)=0,"",IF(LEN(Datos!$B$17&amp;"")=0,"REVISAR: falta concesión",IF(AND(Q102&gt;0,COUNTIFS(Pagos!$B$6:$B$405,A102,Pagos!$E$6:$E$405,"Ingreso retenciones")=0),"REVISAR: acreditación IRPF",IF(LEN(Datos!$B$24&amp;"")=0,"REVISAR: seleccionar modalidad",IF(Datos!$B$24="Normal","Adjuntar factura y pagos","Conservar factura y pagos")))))</f>
        <v/>
      </c>
      <c r="AE102" s="56"/>
    </row>
    <row r="103" customFormat="false" ht="19.5" hidden="false" customHeight="true" outlineLevel="0" collapsed="false">
      <c r="A103" s="43" t="s">
        <v>208</v>
      </c>
      <c r="B103" s="44"/>
      <c r="C103" s="44"/>
      <c r="D103" s="45"/>
      <c r="E103" s="45"/>
      <c r="F103" s="46"/>
      <c r="G103" s="44"/>
      <c r="H103" s="47"/>
      <c r="I103" s="47"/>
      <c r="J103" s="44"/>
      <c r="K103" s="48"/>
      <c r="L103" s="49" t="str">
        <f aca="false">IF(OR(COUNTA(B103:K103,M103,O103:Q103,T103:V103,Y103,AE103)=0,LEN(H103&amp;"")=0,LEN(I103&amp;"")=0,LEN(J103&amp;"")=0,LEN(K103&amp;"")=0),"",ROUND((H103+I103-IF(J103="Sí",I103*IF(LEN(AE103&amp;"")=0,1,AE103),0))*K103,2))</f>
        <v/>
      </c>
      <c r="M103" s="47"/>
      <c r="N103" s="50" t="str">
        <f aca="false">IF(OR(COUNTA(B103:K103,M103,O103:Q103,T103:V103,Y103,AE103)=0,LEN(L103&amp;"")=0),"",IF(B103="Otros costes no subvencionables",0,IF(B103="Alojamiento y manutención",IF(LEN(W103&amp;"")=0,"",ROUND(MAX(0,MIN(L103-M103,W103*80)),2)),ROUND(L103-M103,2))))</f>
        <v/>
      </c>
      <c r="O103" s="47"/>
      <c r="P103" s="47"/>
      <c r="Q103" s="47"/>
      <c r="R103" s="49" t="str">
        <f aca="false">IF(COUNTA(B103:K103,M103,O103:Q103,T103:V103,Y103,AE103)=0,"",SUMIFS(Pagos!$D$6:$D$405,Pagos!$B$6:$B$405,A103))</f>
        <v/>
      </c>
      <c r="S103" s="51" t="str">
        <f aca="false">IF(OR(COUNTA(B103:K103,M103,O103:Q103,T103:V103,Y103,AE103)=0,COUNTIFS(Pagos!$B$6:$B$405,A103,Pagos!$C$6:$C$405,"&gt;0")=0),"",_xlfn.MAXIFS(Pagos!$C$6:$C$405,Pagos!$B$6:$B$405,A103))</f>
        <v/>
      </c>
      <c r="T103" s="52"/>
      <c r="U103" s="52"/>
      <c r="V103" s="44"/>
      <c r="W103" s="53" t="str">
        <f aca="false">IF(OR(COUNTA(B103:K103,M103,O103:Q103,T103:V103,Y103,AE103)=0,B103&lt;&gt;"Alojamiento y manutención",LEN(T103&amp;"")=0,LEN(U103&amp;"")=0),"",T103*U103)</f>
        <v/>
      </c>
      <c r="X103" s="49" t="str">
        <f aca="false">IF(OR(COUNTA(B103:K103,M103,O103:Q103,T103:V103,Y103,AE103)=0,B103&lt;&gt;"Asesoría y gestión",LEN(N103&amp;"")=0),"",IF(H103+I103-IF(J103="Sí",I103*IF(LEN(AE103&amp;"")=0,1,AE103),0)=0,0,ROUND(N103*H103/(H103+I103-IF(J103="Sí",I103*IF(LEN(AE103&amp;"")=0,1,AE103),0)),2)))</f>
        <v/>
      </c>
      <c r="Y103" s="44"/>
      <c r="Z103" s="54" t="str">
        <f aca="false">IF(COUNTA(B103:K103,M103,O103:Q103,T103:V103,Y103,AE103)=0,"",IF(OR(COUNTA(B103:K103,M103,O103:Q103,T103:V103,Y103,AE103)=0,LEN(B103&amp;"")=0,LEN(C103&amp;"")=0,LEN(D103&amp;"")=0,LEN(E103&amp;"")=0,LEN(F103&amp;"")=0,LEN(G103&amp;"")=0,LEN(H103&amp;"")=0,LEN(I103&amp;"")=0,LEN(J103&amp;"")=0,LEN(K103&amp;"")=0,LEN(O103&amp;"")=0,LEN(P103&amp;"")=0,LEN(Q103&amp;"")=0,LEN(V103&amp;"")=0,AND(B103="Alojamiento y manutención",OR(LEN(T103&amp;"")=0,LEN(U103&amp;"")=0))),"REVISAR: faltan datos","Completo"))</f>
        <v/>
      </c>
      <c r="AA103" s="55" t="str">
        <f aca="false">IF(COUNTA(B103:K103,M103,O103:Q103,T103:V103,Y103,AE103)=0,"",IF(OR(LEN(Datos!$B$20&amp;"")=0,LEN(F103&amp;"")=0),"REVISAR: falta período/fecha",IF(OR(F103&lt;Datos!$B$22,F103&gt;Datos!$B$21),"REVISAR: emisión fuera de período",IF(COUNTIFS(Pagos!$B$6:$B$405,A103,Pagos!$C$6:$C$405,"&gt;"&amp;Datos!$B$23)&gt;0,"REVISAR: pago fuera de plazo",IF(COUNTIFS(Pagos!$B$6:$B$405,A103,Pagos!$C$6:$C$405,"&gt;"&amp;Datos!$B$21)&gt;0,"REVISAR: arts. 14.3 / 15.4","Sin alerta de fechas")))))</f>
        <v/>
      </c>
      <c r="AB103" s="55" t="str">
        <f aca="false">IF(COUNTA(B103:K103,M103,O103:Q103,T103:V103,Y103,AE103)=0,"",IF(Z103&lt;&gt;"Completo","REVISAR: completar datos",IF(OR(H103&lt;0,I103&lt;0,K103&lt;=0,K103&gt;1,M103&lt;0,M103&gt;L103,O103&lt;0,P103&lt;0,Q103&lt;0,Q103&gt;H103+I103,N103&lt;0,O103&gt;N103,O103+P103&gt;L103+0.01,AND(J103&lt;&gt;"Sí",J103&lt;&gt;"No"),AND(LEN(AE103&amp;"")&lt;&gt;0,OR(AE103&lt;=0,AE103&gt;1,J103&lt;&gt;"Sí"))),"REVISAR: importes incoherentes",IF(ABS(R103-H103-I103)&gt;0.01,"REVISAR: pago incompleto/excesivo",IF(AND(B103="Alojamiento y manutención",OR(T103&lt;=0,U103&lt;=0,MOD(T103,1)&lt;&gt;0,MOD(U103,1)&lt;&gt;0)),"REVISAR: personas/días",IF(AND(Datos!$B$25="No recuperable",J103="Sí",I103&gt;0),"REVISAR: régimen IVA",IF(AND(Datos!$B$25="Totalmente recuperable",I103&gt;0,OR(J103&lt;&gt;"Sí",AND(LEN(AE103&amp;"")&lt;&gt;0,AE103&lt;&gt;1))),"REVISAR: régimen IVA",IF(AND(Datos!$B$25="Parcialmente recuperable",J103="Sí",I103&gt;0,LEN(AE103&amp;"")=0),"REVISAR: indicar % IVA", "Sin alerta de importes"))))))))</f>
        <v/>
      </c>
      <c r="AC103" s="55" t="str">
        <f aca="false">IF(COUNTA(B103:K103,M103,O103:Q103,T103:V103,Y103,AE103)=0,"",IF(OR(COUNTIFS($A$6:$A$205,A103)&gt;1,AND(LEN(D103&amp;"")&gt;0,LEN(E103&amp;"")&gt;0,COUNTIFS($D$6:$D$205,D103,$E$6:$E$205,E103)&gt;1)),"REVISAR: posible duplicado","Sin duplicado"))</f>
        <v/>
      </c>
      <c r="AD103" s="54" t="str">
        <f aca="false">IF(COUNTA(B103:K103,M103,O103:Q103,T103:V103,Y103,AE103)=0,"",IF(LEN(Datos!$B$17&amp;"")=0,"REVISAR: falta concesión",IF(AND(Q103&gt;0,COUNTIFS(Pagos!$B$6:$B$405,A103,Pagos!$E$6:$E$405,"Ingreso retenciones")=0),"REVISAR: acreditación IRPF",IF(LEN(Datos!$B$24&amp;"")=0,"REVISAR: seleccionar modalidad",IF(Datos!$B$24="Normal","Adjuntar factura y pagos","Conservar factura y pagos")))))</f>
        <v/>
      </c>
      <c r="AE103" s="56"/>
    </row>
    <row r="104" customFormat="false" ht="19.5" hidden="false" customHeight="true" outlineLevel="0" collapsed="false">
      <c r="A104" s="43" t="s">
        <v>209</v>
      </c>
      <c r="B104" s="44"/>
      <c r="C104" s="44"/>
      <c r="D104" s="45"/>
      <c r="E104" s="45"/>
      <c r="F104" s="46"/>
      <c r="G104" s="44"/>
      <c r="H104" s="47"/>
      <c r="I104" s="47"/>
      <c r="J104" s="44"/>
      <c r="K104" s="48"/>
      <c r="L104" s="49" t="str">
        <f aca="false">IF(OR(COUNTA(B104:K104,M104,O104:Q104,T104:V104,Y104,AE104)=0,LEN(H104&amp;"")=0,LEN(I104&amp;"")=0,LEN(J104&amp;"")=0,LEN(K104&amp;"")=0),"",ROUND((H104+I104-IF(J104="Sí",I104*IF(LEN(AE104&amp;"")=0,1,AE104),0))*K104,2))</f>
        <v/>
      </c>
      <c r="M104" s="47"/>
      <c r="N104" s="50" t="str">
        <f aca="false">IF(OR(COUNTA(B104:K104,M104,O104:Q104,T104:V104,Y104,AE104)=0,LEN(L104&amp;"")=0),"",IF(B104="Otros costes no subvencionables",0,IF(B104="Alojamiento y manutención",IF(LEN(W104&amp;"")=0,"",ROUND(MAX(0,MIN(L104-M104,W104*80)),2)),ROUND(L104-M104,2))))</f>
        <v/>
      </c>
      <c r="O104" s="47"/>
      <c r="P104" s="47"/>
      <c r="Q104" s="47"/>
      <c r="R104" s="49" t="str">
        <f aca="false">IF(COUNTA(B104:K104,M104,O104:Q104,T104:V104,Y104,AE104)=0,"",SUMIFS(Pagos!$D$6:$D$405,Pagos!$B$6:$B$405,A104))</f>
        <v/>
      </c>
      <c r="S104" s="51" t="str">
        <f aca="false">IF(OR(COUNTA(B104:K104,M104,O104:Q104,T104:V104,Y104,AE104)=0,COUNTIFS(Pagos!$B$6:$B$405,A104,Pagos!$C$6:$C$405,"&gt;0")=0),"",_xlfn.MAXIFS(Pagos!$C$6:$C$405,Pagos!$B$6:$B$405,A104))</f>
        <v/>
      </c>
      <c r="T104" s="52"/>
      <c r="U104" s="52"/>
      <c r="V104" s="44"/>
      <c r="W104" s="53" t="str">
        <f aca="false">IF(OR(COUNTA(B104:K104,M104,O104:Q104,T104:V104,Y104,AE104)=0,B104&lt;&gt;"Alojamiento y manutención",LEN(T104&amp;"")=0,LEN(U104&amp;"")=0),"",T104*U104)</f>
        <v/>
      </c>
      <c r="X104" s="49" t="str">
        <f aca="false">IF(OR(COUNTA(B104:K104,M104,O104:Q104,T104:V104,Y104,AE104)=0,B104&lt;&gt;"Asesoría y gestión",LEN(N104&amp;"")=0),"",IF(H104+I104-IF(J104="Sí",I104*IF(LEN(AE104&amp;"")=0,1,AE104),0)=0,0,ROUND(N104*H104/(H104+I104-IF(J104="Sí",I104*IF(LEN(AE104&amp;"")=0,1,AE104),0)),2)))</f>
        <v/>
      </c>
      <c r="Y104" s="44"/>
      <c r="Z104" s="54" t="str">
        <f aca="false">IF(COUNTA(B104:K104,M104,O104:Q104,T104:V104,Y104,AE104)=0,"",IF(OR(COUNTA(B104:K104,M104,O104:Q104,T104:V104,Y104,AE104)=0,LEN(B104&amp;"")=0,LEN(C104&amp;"")=0,LEN(D104&amp;"")=0,LEN(E104&amp;"")=0,LEN(F104&amp;"")=0,LEN(G104&amp;"")=0,LEN(H104&amp;"")=0,LEN(I104&amp;"")=0,LEN(J104&amp;"")=0,LEN(K104&amp;"")=0,LEN(O104&amp;"")=0,LEN(P104&amp;"")=0,LEN(Q104&amp;"")=0,LEN(V104&amp;"")=0,AND(B104="Alojamiento y manutención",OR(LEN(T104&amp;"")=0,LEN(U104&amp;"")=0))),"REVISAR: faltan datos","Completo"))</f>
        <v/>
      </c>
      <c r="AA104" s="55" t="str">
        <f aca="false">IF(COUNTA(B104:K104,M104,O104:Q104,T104:V104,Y104,AE104)=0,"",IF(OR(LEN(Datos!$B$20&amp;"")=0,LEN(F104&amp;"")=0),"REVISAR: falta período/fecha",IF(OR(F104&lt;Datos!$B$22,F104&gt;Datos!$B$21),"REVISAR: emisión fuera de período",IF(COUNTIFS(Pagos!$B$6:$B$405,A104,Pagos!$C$6:$C$405,"&gt;"&amp;Datos!$B$23)&gt;0,"REVISAR: pago fuera de plazo",IF(COUNTIFS(Pagos!$B$6:$B$405,A104,Pagos!$C$6:$C$405,"&gt;"&amp;Datos!$B$21)&gt;0,"REVISAR: arts. 14.3 / 15.4","Sin alerta de fechas")))))</f>
        <v/>
      </c>
      <c r="AB104" s="55" t="str">
        <f aca="false">IF(COUNTA(B104:K104,M104,O104:Q104,T104:V104,Y104,AE104)=0,"",IF(Z104&lt;&gt;"Completo","REVISAR: completar datos",IF(OR(H104&lt;0,I104&lt;0,K104&lt;=0,K104&gt;1,M104&lt;0,M104&gt;L104,O104&lt;0,P104&lt;0,Q104&lt;0,Q104&gt;H104+I104,N104&lt;0,O104&gt;N104,O104+P104&gt;L104+0.01,AND(J104&lt;&gt;"Sí",J104&lt;&gt;"No"),AND(LEN(AE104&amp;"")&lt;&gt;0,OR(AE104&lt;=0,AE104&gt;1,J104&lt;&gt;"Sí"))),"REVISAR: importes incoherentes",IF(ABS(R104-H104-I104)&gt;0.01,"REVISAR: pago incompleto/excesivo",IF(AND(B104="Alojamiento y manutención",OR(T104&lt;=0,U104&lt;=0,MOD(T104,1)&lt;&gt;0,MOD(U104,1)&lt;&gt;0)),"REVISAR: personas/días",IF(AND(Datos!$B$25="No recuperable",J104="Sí",I104&gt;0),"REVISAR: régimen IVA",IF(AND(Datos!$B$25="Totalmente recuperable",I104&gt;0,OR(J104&lt;&gt;"Sí",AND(LEN(AE104&amp;"")&lt;&gt;0,AE104&lt;&gt;1))),"REVISAR: régimen IVA",IF(AND(Datos!$B$25="Parcialmente recuperable",J104="Sí",I104&gt;0,LEN(AE104&amp;"")=0),"REVISAR: indicar % IVA", "Sin alerta de importes"))))))))</f>
        <v/>
      </c>
      <c r="AC104" s="55" t="str">
        <f aca="false">IF(COUNTA(B104:K104,M104,O104:Q104,T104:V104,Y104,AE104)=0,"",IF(OR(COUNTIFS($A$6:$A$205,A104)&gt;1,AND(LEN(D104&amp;"")&gt;0,LEN(E104&amp;"")&gt;0,COUNTIFS($D$6:$D$205,D104,$E$6:$E$205,E104)&gt;1)),"REVISAR: posible duplicado","Sin duplicado"))</f>
        <v/>
      </c>
      <c r="AD104" s="54" t="str">
        <f aca="false">IF(COUNTA(B104:K104,M104,O104:Q104,T104:V104,Y104,AE104)=0,"",IF(LEN(Datos!$B$17&amp;"")=0,"REVISAR: falta concesión",IF(AND(Q104&gt;0,COUNTIFS(Pagos!$B$6:$B$405,A104,Pagos!$E$6:$E$405,"Ingreso retenciones")=0),"REVISAR: acreditación IRPF",IF(LEN(Datos!$B$24&amp;"")=0,"REVISAR: seleccionar modalidad",IF(Datos!$B$24="Normal","Adjuntar factura y pagos","Conservar factura y pagos")))))</f>
        <v/>
      </c>
      <c r="AE104" s="56"/>
    </row>
    <row r="105" customFormat="false" ht="19.5" hidden="false" customHeight="true" outlineLevel="0" collapsed="false">
      <c r="A105" s="43" t="s">
        <v>210</v>
      </c>
      <c r="B105" s="44"/>
      <c r="C105" s="44"/>
      <c r="D105" s="45"/>
      <c r="E105" s="45"/>
      <c r="F105" s="46"/>
      <c r="G105" s="44"/>
      <c r="H105" s="47"/>
      <c r="I105" s="47"/>
      <c r="J105" s="44"/>
      <c r="K105" s="48"/>
      <c r="L105" s="49" t="str">
        <f aca="false">IF(OR(COUNTA(B105:K105,M105,O105:Q105,T105:V105,Y105,AE105)=0,LEN(H105&amp;"")=0,LEN(I105&amp;"")=0,LEN(J105&amp;"")=0,LEN(K105&amp;"")=0),"",ROUND((H105+I105-IF(J105="Sí",I105*IF(LEN(AE105&amp;"")=0,1,AE105),0))*K105,2))</f>
        <v/>
      </c>
      <c r="M105" s="47"/>
      <c r="N105" s="50" t="str">
        <f aca="false">IF(OR(COUNTA(B105:K105,M105,O105:Q105,T105:V105,Y105,AE105)=0,LEN(L105&amp;"")=0),"",IF(B105="Otros costes no subvencionables",0,IF(B105="Alojamiento y manutención",IF(LEN(W105&amp;"")=0,"",ROUND(MAX(0,MIN(L105-M105,W105*80)),2)),ROUND(L105-M105,2))))</f>
        <v/>
      </c>
      <c r="O105" s="47"/>
      <c r="P105" s="47"/>
      <c r="Q105" s="47"/>
      <c r="R105" s="49" t="str">
        <f aca="false">IF(COUNTA(B105:K105,M105,O105:Q105,T105:V105,Y105,AE105)=0,"",SUMIFS(Pagos!$D$6:$D$405,Pagos!$B$6:$B$405,A105))</f>
        <v/>
      </c>
      <c r="S105" s="51" t="str">
        <f aca="false">IF(OR(COUNTA(B105:K105,M105,O105:Q105,T105:V105,Y105,AE105)=0,COUNTIFS(Pagos!$B$6:$B$405,A105,Pagos!$C$6:$C$405,"&gt;0")=0),"",_xlfn.MAXIFS(Pagos!$C$6:$C$405,Pagos!$B$6:$B$405,A105))</f>
        <v/>
      </c>
      <c r="T105" s="52"/>
      <c r="U105" s="52"/>
      <c r="V105" s="44"/>
      <c r="W105" s="53" t="str">
        <f aca="false">IF(OR(COUNTA(B105:K105,M105,O105:Q105,T105:V105,Y105,AE105)=0,B105&lt;&gt;"Alojamiento y manutención",LEN(T105&amp;"")=0,LEN(U105&amp;"")=0),"",T105*U105)</f>
        <v/>
      </c>
      <c r="X105" s="49" t="str">
        <f aca="false">IF(OR(COUNTA(B105:K105,M105,O105:Q105,T105:V105,Y105,AE105)=0,B105&lt;&gt;"Asesoría y gestión",LEN(N105&amp;"")=0),"",IF(H105+I105-IF(J105="Sí",I105*IF(LEN(AE105&amp;"")=0,1,AE105),0)=0,0,ROUND(N105*H105/(H105+I105-IF(J105="Sí",I105*IF(LEN(AE105&amp;"")=0,1,AE105),0)),2)))</f>
        <v/>
      </c>
      <c r="Y105" s="44"/>
      <c r="Z105" s="54" t="str">
        <f aca="false">IF(COUNTA(B105:K105,M105,O105:Q105,T105:V105,Y105,AE105)=0,"",IF(OR(COUNTA(B105:K105,M105,O105:Q105,T105:V105,Y105,AE105)=0,LEN(B105&amp;"")=0,LEN(C105&amp;"")=0,LEN(D105&amp;"")=0,LEN(E105&amp;"")=0,LEN(F105&amp;"")=0,LEN(G105&amp;"")=0,LEN(H105&amp;"")=0,LEN(I105&amp;"")=0,LEN(J105&amp;"")=0,LEN(K105&amp;"")=0,LEN(O105&amp;"")=0,LEN(P105&amp;"")=0,LEN(Q105&amp;"")=0,LEN(V105&amp;"")=0,AND(B105="Alojamiento y manutención",OR(LEN(T105&amp;"")=0,LEN(U105&amp;"")=0))),"REVISAR: faltan datos","Completo"))</f>
        <v/>
      </c>
      <c r="AA105" s="55" t="str">
        <f aca="false">IF(COUNTA(B105:K105,M105,O105:Q105,T105:V105,Y105,AE105)=0,"",IF(OR(LEN(Datos!$B$20&amp;"")=0,LEN(F105&amp;"")=0),"REVISAR: falta período/fecha",IF(OR(F105&lt;Datos!$B$22,F105&gt;Datos!$B$21),"REVISAR: emisión fuera de período",IF(COUNTIFS(Pagos!$B$6:$B$405,A105,Pagos!$C$6:$C$405,"&gt;"&amp;Datos!$B$23)&gt;0,"REVISAR: pago fuera de plazo",IF(COUNTIFS(Pagos!$B$6:$B$405,A105,Pagos!$C$6:$C$405,"&gt;"&amp;Datos!$B$21)&gt;0,"REVISAR: arts. 14.3 / 15.4","Sin alerta de fechas")))))</f>
        <v/>
      </c>
      <c r="AB105" s="55" t="str">
        <f aca="false">IF(COUNTA(B105:K105,M105,O105:Q105,T105:V105,Y105,AE105)=0,"",IF(Z105&lt;&gt;"Completo","REVISAR: completar datos",IF(OR(H105&lt;0,I105&lt;0,K105&lt;=0,K105&gt;1,M105&lt;0,M105&gt;L105,O105&lt;0,P105&lt;0,Q105&lt;0,Q105&gt;H105+I105,N105&lt;0,O105&gt;N105,O105+P105&gt;L105+0.01,AND(J105&lt;&gt;"Sí",J105&lt;&gt;"No"),AND(LEN(AE105&amp;"")&lt;&gt;0,OR(AE105&lt;=0,AE105&gt;1,J105&lt;&gt;"Sí"))),"REVISAR: importes incoherentes",IF(ABS(R105-H105-I105)&gt;0.01,"REVISAR: pago incompleto/excesivo",IF(AND(B105="Alojamiento y manutención",OR(T105&lt;=0,U105&lt;=0,MOD(T105,1)&lt;&gt;0,MOD(U105,1)&lt;&gt;0)),"REVISAR: personas/días",IF(AND(Datos!$B$25="No recuperable",J105="Sí",I105&gt;0),"REVISAR: régimen IVA",IF(AND(Datos!$B$25="Totalmente recuperable",I105&gt;0,OR(J105&lt;&gt;"Sí",AND(LEN(AE105&amp;"")&lt;&gt;0,AE105&lt;&gt;1))),"REVISAR: régimen IVA",IF(AND(Datos!$B$25="Parcialmente recuperable",J105="Sí",I105&gt;0,LEN(AE105&amp;"")=0),"REVISAR: indicar % IVA", "Sin alerta de importes"))))))))</f>
        <v/>
      </c>
      <c r="AC105" s="55" t="str">
        <f aca="false">IF(COUNTA(B105:K105,M105,O105:Q105,T105:V105,Y105,AE105)=0,"",IF(OR(COUNTIFS($A$6:$A$205,A105)&gt;1,AND(LEN(D105&amp;"")&gt;0,LEN(E105&amp;"")&gt;0,COUNTIFS($D$6:$D$205,D105,$E$6:$E$205,E105)&gt;1)),"REVISAR: posible duplicado","Sin duplicado"))</f>
        <v/>
      </c>
      <c r="AD105" s="54" t="str">
        <f aca="false">IF(COUNTA(B105:K105,M105,O105:Q105,T105:V105,Y105,AE105)=0,"",IF(LEN(Datos!$B$17&amp;"")=0,"REVISAR: falta concesión",IF(AND(Q105&gt;0,COUNTIFS(Pagos!$B$6:$B$405,A105,Pagos!$E$6:$E$405,"Ingreso retenciones")=0),"REVISAR: acreditación IRPF",IF(LEN(Datos!$B$24&amp;"")=0,"REVISAR: seleccionar modalidad",IF(Datos!$B$24="Normal","Adjuntar factura y pagos","Conservar factura y pagos")))))</f>
        <v/>
      </c>
      <c r="AE105" s="56"/>
    </row>
    <row r="106" customFormat="false" ht="19.5" hidden="false" customHeight="true" outlineLevel="0" collapsed="false">
      <c r="A106" s="43" t="s">
        <v>211</v>
      </c>
      <c r="B106" s="44"/>
      <c r="C106" s="44"/>
      <c r="D106" s="45"/>
      <c r="E106" s="45"/>
      <c r="F106" s="46"/>
      <c r="G106" s="44"/>
      <c r="H106" s="47"/>
      <c r="I106" s="47"/>
      <c r="J106" s="44"/>
      <c r="K106" s="48"/>
      <c r="L106" s="49" t="str">
        <f aca="false">IF(OR(COUNTA(B106:K106,M106,O106:Q106,T106:V106,Y106,AE106)=0,LEN(H106&amp;"")=0,LEN(I106&amp;"")=0,LEN(J106&amp;"")=0,LEN(K106&amp;"")=0),"",ROUND((H106+I106-IF(J106="Sí",I106*IF(LEN(AE106&amp;"")=0,1,AE106),0))*K106,2))</f>
        <v/>
      </c>
      <c r="M106" s="47"/>
      <c r="N106" s="50" t="str">
        <f aca="false">IF(OR(COUNTA(B106:K106,M106,O106:Q106,T106:V106,Y106,AE106)=0,LEN(L106&amp;"")=0),"",IF(B106="Otros costes no subvencionables",0,IF(B106="Alojamiento y manutención",IF(LEN(W106&amp;"")=0,"",ROUND(MAX(0,MIN(L106-M106,W106*80)),2)),ROUND(L106-M106,2))))</f>
        <v/>
      </c>
      <c r="O106" s="47"/>
      <c r="P106" s="47"/>
      <c r="Q106" s="47"/>
      <c r="R106" s="49" t="str">
        <f aca="false">IF(COUNTA(B106:K106,M106,O106:Q106,T106:V106,Y106,AE106)=0,"",SUMIFS(Pagos!$D$6:$D$405,Pagos!$B$6:$B$405,A106))</f>
        <v/>
      </c>
      <c r="S106" s="51" t="str">
        <f aca="false">IF(OR(COUNTA(B106:K106,M106,O106:Q106,T106:V106,Y106,AE106)=0,COUNTIFS(Pagos!$B$6:$B$405,A106,Pagos!$C$6:$C$405,"&gt;0")=0),"",_xlfn.MAXIFS(Pagos!$C$6:$C$405,Pagos!$B$6:$B$405,A106))</f>
        <v/>
      </c>
      <c r="T106" s="52"/>
      <c r="U106" s="52"/>
      <c r="V106" s="44"/>
      <c r="W106" s="53" t="str">
        <f aca="false">IF(OR(COUNTA(B106:K106,M106,O106:Q106,T106:V106,Y106,AE106)=0,B106&lt;&gt;"Alojamiento y manutención",LEN(T106&amp;"")=0,LEN(U106&amp;"")=0),"",T106*U106)</f>
        <v/>
      </c>
      <c r="X106" s="49" t="str">
        <f aca="false">IF(OR(COUNTA(B106:K106,M106,O106:Q106,T106:V106,Y106,AE106)=0,B106&lt;&gt;"Asesoría y gestión",LEN(N106&amp;"")=0),"",IF(H106+I106-IF(J106="Sí",I106*IF(LEN(AE106&amp;"")=0,1,AE106),0)=0,0,ROUND(N106*H106/(H106+I106-IF(J106="Sí",I106*IF(LEN(AE106&amp;"")=0,1,AE106),0)),2)))</f>
        <v/>
      </c>
      <c r="Y106" s="44"/>
      <c r="Z106" s="54" t="str">
        <f aca="false">IF(COUNTA(B106:K106,M106,O106:Q106,T106:V106,Y106,AE106)=0,"",IF(OR(COUNTA(B106:K106,M106,O106:Q106,T106:V106,Y106,AE106)=0,LEN(B106&amp;"")=0,LEN(C106&amp;"")=0,LEN(D106&amp;"")=0,LEN(E106&amp;"")=0,LEN(F106&amp;"")=0,LEN(G106&amp;"")=0,LEN(H106&amp;"")=0,LEN(I106&amp;"")=0,LEN(J106&amp;"")=0,LEN(K106&amp;"")=0,LEN(O106&amp;"")=0,LEN(P106&amp;"")=0,LEN(Q106&amp;"")=0,LEN(V106&amp;"")=0,AND(B106="Alojamiento y manutención",OR(LEN(T106&amp;"")=0,LEN(U106&amp;"")=0))),"REVISAR: faltan datos","Completo"))</f>
        <v/>
      </c>
      <c r="AA106" s="55" t="str">
        <f aca="false">IF(COUNTA(B106:K106,M106,O106:Q106,T106:V106,Y106,AE106)=0,"",IF(OR(LEN(Datos!$B$20&amp;"")=0,LEN(F106&amp;"")=0),"REVISAR: falta período/fecha",IF(OR(F106&lt;Datos!$B$22,F106&gt;Datos!$B$21),"REVISAR: emisión fuera de período",IF(COUNTIFS(Pagos!$B$6:$B$405,A106,Pagos!$C$6:$C$405,"&gt;"&amp;Datos!$B$23)&gt;0,"REVISAR: pago fuera de plazo",IF(COUNTIFS(Pagos!$B$6:$B$405,A106,Pagos!$C$6:$C$405,"&gt;"&amp;Datos!$B$21)&gt;0,"REVISAR: arts. 14.3 / 15.4","Sin alerta de fechas")))))</f>
        <v/>
      </c>
      <c r="AB106" s="55" t="str">
        <f aca="false">IF(COUNTA(B106:K106,M106,O106:Q106,T106:V106,Y106,AE106)=0,"",IF(Z106&lt;&gt;"Completo","REVISAR: completar datos",IF(OR(H106&lt;0,I106&lt;0,K106&lt;=0,K106&gt;1,M106&lt;0,M106&gt;L106,O106&lt;0,P106&lt;0,Q106&lt;0,Q106&gt;H106+I106,N106&lt;0,O106&gt;N106,O106+P106&gt;L106+0.01,AND(J106&lt;&gt;"Sí",J106&lt;&gt;"No"),AND(LEN(AE106&amp;"")&lt;&gt;0,OR(AE106&lt;=0,AE106&gt;1,J106&lt;&gt;"Sí"))),"REVISAR: importes incoherentes",IF(ABS(R106-H106-I106)&gt;0.01,"REVISAR: pago incompleto/excesivo",IF(AND(B106="Alojamiento y manutención",OR(T106&lt;=0,U106&lt;=0,MOD(T106,1)&lt;&gt;0,MOD(U106,1)&lt;&gt;0)),"REVISAR: personas/días",IF(AND(Datos!$B$25="No recuperable",J106="Sí",I106&gt;0),"REVISAR: régimen IVA",IF(AND(Datos!$B$25="Totalmente recuperable",I106&gt;0,OR(J106&lt;&gt;"Sí",AND(LEN(AE106&amp;"")&lt;&gt;0,AE106&lt;&gt;1))),"REVISAR: régimen IVA",IF(AND(Datos!$B$25="Parcialmente recuperable",J106="Sí",I106&gt;0,LEN(AE106&amp;"")=0),"REVISAR: indicar % IVA", "Sin alerta de importes"))))))))</f>
        <v/>
      </c>
      <c r="AC106" s="55" t="str">
        <f aca="false">IF(COUNTA(B106:K106,M106,O106:Q106,T106:V106,Y106,AE106)=0,"",IF(OR(COUNTIFS($A$6:$A$205,A106)&gt;1,AND(LEN(D106&amp;"")&gt;0,LEN(E106&amp;"")&gt;0,COUNTIFS($D$6:$D$205,D106,$E$6:$E$205,E106)&gt;1)),"REVISAR: posible duplicado","Sin duplicado"))</f>
        <v/>
      </c>
      <c r="AD106" s="54" t="str">
        <f aca="false">IF(COUNTA(B106:K106,M106,O106:Q106,T106:V106,Y106,AE106)=0,"",IF(LEN(Datos!$B$17&amp;"")=0,"REVISAR: falta concesión",IF(AND(Q106&gt;0,COUNTIFS(Pagos!$B$6:$B$405,A106,Pagos!$E$6:$E$405,"Ingreso retenciones")=0),"REVISAR: acreditación IRPF",IF(LEN(Datos!$B$24&amp;"")=0,"REVISAR: seleccionar modalidad",IF(Datos!$B$24="Normal","Adjuntar factura y pagos","Conservar factura y pagos")))))</f>
        <v/>
      </c>
      <c r="AE106" s="56"/>
    </row>
    <row r="107" customFormat="false" ht="19.5" hidden="false" customHeight="true" outlineLevel="0" collapsed="false">
      <c r="A107" s="43" t="s">
        <v>212</v>
      </c>
      <c r="B107" s="44"/>
      <c r="C107" s="44"/>
      <c r="D107" s="45"/>
      <c r="E107" s="45"/>
      <c r="F107" s="46"/>
      <c r="G107" s="44"/>
      <c r="H107" s="47"/>
      <c r="I107" s="47"/>
      <c r="J107" s="44"/>
      <c r="K107" s="48"/>
      <c r="L107" s="49" t="str">
        <f aca="false">IF(OR(COUNTA(B107:K107,M107,O107:Q107,T107:V107,Y107,AE107)=0,LEN(H107&amp;"")=0,LEN(I107&amp;"")=0,LEN(J107&amp;"")=0,LEN(K107&amp;"")=0),"",ROUND((H107+I107-IF(J107="Sí",I107*IF(LEN(AE107&amp;"")=0,1,AE107),0))*K107,2))</f>
        <v/>
      </c>
      <c r="M107" s="47"/>
      <c r="N107" s="50" t="str">
        <f aca="false">IF(OR(COUNTA(B107:K107,M107,O107:Q107,T107:V107,Y107,AE107)=0,LEN(L107&amp;"")=0),"",IF(B107="Otros costes no subvencionables",0,IF(B107="Alojamiento y manutención",IF(LEN(W107&amp;"")=0,"",ROUND(MAX(0,MIN(L107-M107,W107*80)),2)),ROUND(L107-M107,2))))</f>
        <v/>
      </c>
      <c r="O107" s="47"/>
      <c r="P107" s="47"/>
      <c r="Q107" s="47"/>
      <c r="R107" s="49" t="str">
        <f aca="false">IF(COUNTA(B107:K107,M107,O107:Q107,T107:V107,Y107,AE107)=0,"",SUMIFS(Pagos!$D$6:$D$405,Pagos!$B$6:$B$405,A107))</f>
        <v/>
      </c>
      <c r="S107" s="51" t="str">
        <f aca="false">IF(OR(COUNTA(B107:K107,M107,O107:Q107,T107:V107,Y107,AE107)=0,COUNTIFS(Pagos!$B$6:$B$405,A107,Pagos!$C$6:$C$405,"&gt;0")=0),"",_xlfn.MAXIFS(Pagos!$C$6:$C$405,Pagos!$B$6:$B$405,A107))</f>
        <v/>
      </c>
      <c r="T107" s="52"/>
      <c r="U107" s="52"/>
      <c r="V107" s="44"/>
      <c r="W107" s="53" t="str">
        <f aca="false">IF(OR(COUNTA(B107:K107,M107,O107:Q107,T107:V107,Y107,AE107)=0,B107&lt;&gt;"Alojamiento y manutención",LEN(T107&amp;"")=0,LEN(U107&amp;"")=0),"",T107*U107)</f>
        <v/>
      </c>
      <c r="X107" s="49" t="str">
        <f aca="false">IF(OR(COUNTA(B107:K107,M107,O107:Q107,T107:V107,Y107,AE107)=0,B107&lt;&gt;"Asesoría y gestión",LEN(N107&amp;"")=0),"",IF(H107+I107-IF(J107="Sí",I107*IF(LEN(AE107&amp;"")=0,1,AE107),0)=0,0,ROUND(N107*H107/(H107+I107-IF(J107="Sí",I107*IF(LEN(AE107&amp;"")=0,1,AE107),0)),2)))</f>
        <v/>
      </c>
      <c r="Y107" s="44"/>
      <c r="Z107" s="54" t="str">
        <f aca="false">IF(COUNTA(B107:K107,M107,O107:Q107,T107:V107,Y107,AE107)=0,"",IF(OR(COUNTA(B107:K107,M107,O107:Q107,T107:V107,Y107,AE107)=0,LEN(B107&amp;"")=0,LEN(C107&amp;"")=0,LEN(D107&amp;"")=0,LEN(E107&amp;"")=0,LEN(F107&amp;"")=0,LEN(G107&amp;"")=0,LEN(H107&amp;"")=0,LEN(I107&amp;"")=0,LEN(J107&amp;"")=0,LEN(K107&amp;"")=0,LEN(O107&amp;"")=0,LEN(P107&amp;"")=0,LEN(Q107&amp;"")=0,LEN(V107&amp;"")=0,AND(B107="Alojamiento y manutención",OR(LEN(T107&amp;"")=0,LEN(U107&amp;"")=0))),"REVISAR: faltan datos","Completo"))</f>
        <v/>
      </c>
      <c r="AA107" s="55" t="str">
        <f aca="false">IF(COUNTA(B107:K107,M107,O107:Q107,T107:V107,Y107,AE107)=0,"",IF(OR(LEN(Datos!$B$20&amp;"")=0,LEN(F107&amp;"")=0),"REVISAR: falta período/fecha",IF(OR(F107&lt;Datos!$B$22,F107&gt;Datos!$B$21),"REVISAR: emisión fuera de período",IF(COUNTIFS(Pagos!$B$6:$B$405,A107,Pagos!$C$6:$C$405,"&gt;"&amp;Datos!$B$23)&gt;0,"REVISAR: pago fuera de plazo",IF(COUNTIFS(Pagos!$B$6:$B$405,A107,Pagos!$C$6:$C$405,"&gt;"&amp;Datos!$B$21)&gt;0,"REVISAR: arts. 14.3 / 15.4","Sin alerta de fechas")))))</f>
        <v/>
      </c>
      <c r="AB107" s="55" t="str">
        <f aca="false">IF(COUNTA(B107:K107,M107,O107:Q107,T107:V107,Y107,AE107)=0,"",IF(Z107&lt;&gt;"Completo","REVISAR: completar datos",IF(OR(H107&lt;0,I107&lt;0,K107&lt;=0,K107&gt;1,M107&lt;0,M107&gt;L107,O107&lt;0,P107&lt;0,Q107&lt;0,Q107&gt;H107+I107,N107&lt;0,O107&gt;N107,O107+P107&gt;L107+0.01,AND(J107&lt;&gt;"Sí",J107&lt;&gt;"No"),AND(LEN(AE107&amp;"")&lt;&gt;0,OR(AE107&lt;=0,AE107&gt;1,J107&lt;&gt;"Sí"))),"REVISAR: importes incoherentes",IF(ABS(R107-H107-I107)&gt;0.01,"REVISAR: pago incompleto/excesivo",IF(AND(B107="Alojamiento y manutención",OR(T107&lt;=0,U107&lt;=0,MOD(T107,1)&lt;&gt;0,MOD(U107,1)&lt;&gt;0)),"REVISAR: personas/días",IF(AND(Datos!$B$25="No recuperable",J107="Sí",I107&gt;0),"REVISAR: régimen IVA",IF(AND(Datos!$B$25="Totalmente recuperable",I107&gt;0,OR(J107&lt;&gt;"Sí",AND(LEN(AE107&amp;"")&lt;&gt;0,AE107&lt;&gt;1))),"REVISAR: régimen IVA",IF(AND(Datos!$B$25="Parcialmente recuperable",J107="Sí",I107&gt;0,LEN(AE107&amp;"")=0),"REVISAR: indicar % IVA", "Sin alerta de importes"))))))))</f>
        <v/>
      </c>
      <c r="AC107" s="55" t="str">
        <f aca="false">IF(COUNTA(B107:K107,M107,O107:Q107,T107:V107,Y107,AE107)=0,"",IF(OR(COUNTIFS($A$6:$A$205,A107)&gt;1,AND(LEN(D107&amp;"")&gt;0,LEN(E107&amp;"")&gt;0,COUNTIFS($D$6:$D$205,D107,$E$6:$E$205,E107)&gt;1)),"REVISAR: posible duplicado","Sin duplicado"))</f>
        <v/>
      </c>
      <c r="AD107" s="54" t="str">
        <f aca="false">IF(COUNTA(B107:K107,M107,O107:Q107,T107:V107,Y107,AE107)=0,"",IF(LEN(Datos!$B$17&amp;"")=0,"REVISAR: falta concesión",IF(AND(Q107&gt;0,COUNTIFS(Pagos!$B$6:$B$405,A107,Pagos!$E$6:$E$405,"Ingreso retenciones")=0),"REVISAR: acreditación IRPF",IF(LEN(Datos!$B$24&amp;"")=0,"REVISAR: seleccionar modalidad",IF(Datos!$B$24="Normal","Adjuntar factura y pagos","Conservar factura y pagos")))))</f>
        <v/>
      </c>
      <c r="AE107" s="56"/>
    </row>
    <row r="108" customFormat="false" ht="19.5" hidden="false" customHeight="true" outlineLevel="0" collapsed="false">
      <c r="A108" s="43" t="s">
        <v>213</v>
      </c>
      <c r="B108" s="44"/>
      <c r="C108" s="44"/>
      <c r="D108" s="45"/>
      <c r="E108" s="45"/>
      <c r="F108" s="46"/>
      <c r="G108" s="44"/>
      <c r="H108" s="47"/>
      <c r="I108" s="47"/>
      <c r="J108" s="44"/>
      <c r="K108" s="48"/>
      <c r="L108" s="49" t="str">
        <f aca="false">IF(OR(COUNTA(B108:K108,M108,O108:Q108,T108:V108,Y108,AE108)=0,LEN(H108&amp;"")=0,LEN(I108&amp;"")=0,LEN(J108&amp;"")=0,LEN(K108&amp;"")=0),"",ROUND((H108+I108-IF(J108="Sí",I108*IF(LEN(AE108&amp;"")=0,1,AE108),0))*K108,2))</f>
        <v/>
      </c>
      <c r="M108" s="47"/>
      <c r="N108" s="50" t="str">
        <f aca="false">IF(OR(COUNTA(B108:K108,M108,O108:Q108,T108:V108,Y108,AE108)=0,LEN(L108&amp;"")=0),"",IF(B108="Otros costes no subvencionables",0,IF(B108="Alojamiento y manutención",IF(LEN(W108&amp;"")=0,"",ROUND(MAX(0,MIN(L108-M108,W108*80)),2)),ROUND(L108-M108,2))))</f>
        <v/>
      </c>
      <c r="O108" s="47"/>
      <c r="P108" s="47"/>
      <c r="Q108" s="47"/>
      <c r="R108" s="49" t="str">
        <f aca="false">IF(COUNTA(B108:K108,M108,O108:Q108,T108:V108,Y108,AE108)=0,"",SUMIFS(Pagos!$D$6:$D$405,Pagos!$B$6:$B$405,A108))</f>
        <v/>
      </c>
      <c r="S108" s="51" t="str">
        <f aca="false">IF(OR(COUNTA(B108:K108,M108,O108:Q108,T108:V108,Y108,AE108)=0,COUNTIFS(Pagos!$B$6:$B$405,A108,Pagos!$C$6:$C$405,"&gt;0")=0),"",_xlfn.MAXIFS(Pagos!$C$6:$C$405,Pagos!$B$6:$B$405,A108))</f>
        <v/>
      </c>
      <c r="T108" s="52"/>
      <c r="U108" s="52"/>
      <c r="V108" s="44"/>
      <c r="W108" s="53" t="str">
        <f aca="false">IF(OR(COUNTA(B108:K108,M108,O108:Q108,T108:V108,Y108,AE108)=0,B108&lt;&gt;"Alojamiento y manutención",LEN(T108&amp;"")=0,LEN(U108&amp;"")=0),"",T108*U108)</f>
        <v/>
      </c>
      <c r="X108" s="49" t="str">
        <f aca="false">IF(OR(COUNTA(B108:K108,M108,O108:Q108,T108:V108,Y108,AE108)=0,B108&lt;&gt;"Asesoría y gestión",LEN(N108&amp;"")=0),"",IF(H108+I108-IF(J108="Sí",I108*IF(LEN(AE108&amp;"")=0,1,AE108),0)=0,0,ROUND(N108*H108/(H108+I108-IF(J108="Sí",I108*IF(LEN(AE108&amp;"")=0,1,AE108),0)),2)))</f>
        <v/>
      </c>
      <c r="Y108" s="44"/>
      <c r="Z108" s="54" t="str">
        <f aca="false">IF(COUNTA(B108:K108,M108,O108:Q108,T108:V108,Y108,AE108)=0,"",IF(OR(COUNTA(B108:K108,M108,O108:Q108,T108:V108,Y108,AE108)=0,LEN(B108&amp;"")=0,LEN(C108&amp;"")=0,LEN(D108&amp;"")=0,LEN(E108&amp;"")=0,LEN(F108&amp;"")=0,LEN(G108&amp;"")=0,LEN(H108&amp;"")=0,LEN(I108&amp;"")=0,LEN(J108&amp;"")=0,LEN(K108&amp;"")=0,LEN(O108&amp;"")=0,LEN(P108&amp;"")=0,LEN(Q108&amp;"")=0,LEN(V108&amp;"")=0,AND(B108="Alojamiento y manutención",OR(LEN(T108&amp;"")=0,LEN(U108&amp;"")=0))),"REVISAR: faltan datos","Completo"))</f>
        <v/>
      </c>
      <c r="AA108" s="55" t="str">
        <f aca="false">IF(COUNTA(B108:K108,M108,O108:Q108,T108:V108,Y108,AE108)=0,"",IF(OR(LEN(Datos!$B$20&amp;"")=0,LEN(F108&amp;"")=0),"REVISAR: falta período/fecha",IF(OR(F108&lt;Datos!$B$22,F108&gt;Datos!$B$21),"REVISAR: emisión fuera de período",IF(COUNTIFS(Pagos!$B$6:$B$405,A108,Pagos!$C$6:$C$405,"&gt;"&amp;Datos!$B$23)&gt;0,"REVISAR: pago fuera de plazo",IF(COUNTIFS(Pagos!$B$6:$B$405,A108,Pagos!$C$6:$C$405,"&gt;"&amp;Datos!$B$21)&gt;0,"REVISAR: arts. 14.3 / 15.4","Sin alerta de fechas")))))</f>
        <v/>
      </c>
      <c r="AB108" s="55" t="str">
        <f aca="false">IF(COUNTA(B108:K108,M108,O108:Q108,T108:V108,Y108,AE108)=0,"",IF(Z108&lt;&gt;"Completo","REVISAR: completar datos",IF(OR(H108&lt;0,I108&lt;0,K108&lt;=0,K108&gt;1,M108&lt;0,M108&gt;L108,O108&lt;0,P108&lt;0,Q108&lt;0,Q108&gt;H108+I108,N108&lt;0,O108&gt;N108,O108+P108&gt;L108+0.01,AND(J108&lt;&gt;"Sí",J108&lt;&gt;"No"),AND(LEN(AE108&amp;"")&lt;&gt;0,OR(AE108&lt;=0,AE108&gt;1,J108&lt;&gt;"Sí"))),"REVISAR: importes incoherentes",IF(ABS(R108-H108-I108)&gt;0.01,"REVISAR: pago incompleto/excesivo",IF(AND(B108="Alojamiento y manutención",OR(T108&lt;=0,U108&lt;=0,MOD(T108,1)&lt;&gt;0,MOD(U108,1)&lt;&gt;0)),"REVISAR: personas/días",IF(AND(Datos!$B$25="No recuperable",J108="Sí",I108&gt;0),"REVISAR: régimen IVA",IF(AND(Datos!$B$25="Totalmente recuperable",I108&gt;0,OR(J108&lt;&gt;"Sí",AND(LEN(AE108&amp;"")&lt;&gt;0,AE108&lt;&gt;1))),"REVISAR: régimen IVA",IF(AND(Datos!$B$25="Parcialmente recuperable",J108="Sí",I108&gt;0,LEN(AE108&amp;"")=0),"REVISAR: indicar % IVA", "Sin alerta de importes"))))))))</f>
        <v/>
      </c>
      <c r="AC108" s="55" t="str">
        <f aca="false">IF(COUNTA(B108:K108,M108,O108:Q108,T108:V108,Y108,AE108)=0,"",IF(OR(COUNTIFS($A$6:$A$205,A108)&gt;1,AND(LEN(D108&amp;"")&gt;0,LEN(E108&amp;"")&gt;0,COUNTIFS($D$6:$D$205,D108,$E$6:$E$205,E108)&gt;1)),"REVISAR: posible duplicado","Sin duplicado"))</f>
        <v/>
      </c>
      <c r="AD108" s="54" t="str">
        <f aca="false">IF(COUNTA(B108:K108,M108,O108:Q108,T108:V108,Y108,AE108)=0,"",IF(LEN(Datos!$B$17&amp;"")=0,"REVISAR: falta concesión",IF(AND(Q108&gt;0,COUNTIFS(Pagos!$B$6:$B$405,A108,Pagos!$E$6:$E$405,"Ingreso retenciones")=0),"REVISAR: acreditación IRPF",IF(LEN(Datos!$B$24&amp;"")=0,"REVISAR: seleccionar modalidad",IF(Datos!$B$24="Normal","Adjuntar factura y pagos","Conservar factura y pagos")))))</f>
        <v/>
      </c>
      <c r="AE108" s="56"/>
    </row>
    <row r="109" customFormat="false" ht="19.5" hidden="false" customHeight="true" outlineLevel="0" collapsed="false">
      <c r="A109" s="43" t="s">
        <v>214</v>
      </c>
      <c r="B109" s="44"/>
      <c r="C109" s="44"/>
      <c r="D109" s="45"/>
      <c r="E109" s="45"/>
      <c r="F109" s="46"/>
      <c r="G109" s="44"/>
      <c r="H109" s="47"/>
      <c r="I109" s="47"/>
      <c r="J109" s="44"/>
      <c r="K109" s="48"/>
      <c r="L109" s="49" t="str">
        <f aca="false">IF(OR(COUNTA(B109:K109,M109,O109:Q109,T109:V109,Y109,AE109)=0,LEN(H109&amp;"")=0,LEN(I109&amp;"")=0,LEN(J109&amp;"")=0,LEN(K109&amp;"")=0),"",ROUND((H109+I109-IF(J109="Sí",I109*IF(LEN(AE109&amp;"")=0,1,AE109),0))*K109,2))</f>
        <v/>
      </c>
      <c r="M109" s="47"/>
      <c r="N109" s="50" t="str">
        <f aca="false">IF(OR(COUNTA(B109:K109,M109,O109:Q109,T109:V109,Y109,AE109)=0,LEN(L109&amp;"")=0),"",IF(B109="Otros costes no subvencionables",0,IF(B109="Alojamiento y manutención",IF(LEN(W109&amp;"")=0,"",ROUND(MAX(0,MIN(L109-M109,W109*80)),2)),ROUND(L109-M109,2))))</f>
        <v/>
      </c>
      <c r="O109" s="47"/>
      <c r="P109" s="47"/>
      <c r="Q109" s="47"/>
      <c r="R109" s="49" t="str">
        <f aca="false">IF(COUNTA(B109:K109,M109,O109:Q109,T109:V109,Y109,AE109)=0,"",SUMIFS(Pagos!$D$6:$D$405,Pagos!$B$6:$B$405,A109))</f>
        <v/>
      </c>
      <c r="S109" s="51" t="str">
        <f aca="false">IF(OR(COUNTA(B109:K109,M109,O109:Q109,T109:V109,Y109,AE109)=0,COUNTIFS(Pagos!$B$6:$B$405,A109,Pagos!$C$6:$C$405,"&gt;0")=0),"",_xlfn.MAXIFS(Pagos!$C$6:$C$405,Pagos!$B$6:$B$405,A109))</f>
        <v/>
      </c>
      <c r="T109" s="52"/>
      <c r="U109" s="52"/>
      <c r="V109" s="44"/>
      <c r="W109" s="53" t="str">
        <f aca="false">IF(OR(COUNTA(B109:K109,M109,O109:Q109,T109:V109,Y109,AE109)=0,B109&lt;&gt;"Alojamiento y manutención",LEN(T109&amp;"")=0,LEN(U109&amp;"")=0),"",T109*U109)</f>
        <v/>
      </c>
      <c r="X109" s="49" t="str">
        <f aca="false">IF(OR(COUNTA(B109:K109,M109,O109:Q109,T109:V109,Y109,AE109)=0,B109&lt;&gt;"Asesoría y gestión",LEN(N109&amp;"")=0),"",IF(H109+I109-IF(J109="Sí",I109*IF(LEN(AE109&amp;"")=0,1,AE109),0)=0,0,ROUND(N109*H109/(H109+I109-IF(J109="Sí",I109*IF(LEN(AE109&amp;"")=0,1,AE109),0)),2)))</f>
        <v/>
      </c>
      <c r="Y109" s="44"/>
      <c r="Z109" s="54" t="str">
        <f aca="false">IF(COUNTA(B109:K109,M109,O109:Q109,T109:V109,Y109,AE109)=0,"",IF(OR(COUNTA(B109:K109,M109,O109:Q109,T109:V109,Y109,AE109)=0,LEN(B109&amp;"")=0,LEN(C109&amp;"")=0,LEN(D109&amp;"")=0,LEN(E109&amp;"")=0,LEN(F109&amp;"")=0,LEN(G109&amp;"")=0,LEN(H109&amp;"")=0,LEN(I109&amp;"")=0,LEN(J109&amp;"")=0,LEN(K109&amp;"")=0,LEN(O109&amp;"")=0,LEN(P109&amp;"")=0,LEN(Q109&amp;"")=0,LEN(V109&amp;"")=0,AND(B109="Alojamiento y manutención",OR(LEN(T109&amp;"")=0,LEN(U109&amp;"")=0))),"REVISAR: faltan datos","Completo"))</f>
        <v/>
      </c>
      <c r="AA109" s="55" t="str">
        <f aca="false">IF(COUNTA(B109:K109,M109,O109:Q109,T109:V109,Y109,AE109)=0,"",IF(OR(LEN(Datos!$B$20&amp;"")=0,LEN(F109&amp;"")=0),"REVISAR: falta período/fecha",IF(OR(F109&lt;Datos!$B$22,F109&gt;Datos!$B$21),"REVISAR: emisión fuera de período",IF(COUNTIFS(Pagos!$B$6:$B$405,A109,Pagos!$C$6:$C$405,"&gt;"&amp;Datos!$B$23)&gt;0,"REVISAR: pago fuera de plazo",IF(COUNTIFS(Pagos!$B$6:$B$405,A109,Pagos!$C$6:$C$405,"&gt;"&amp;Datos!$B$21)&gt;0,"REVISAR: arts. 14.3 / 15.4","Sin alerta de fechas")))))</f>
        <v/>
      </c>
      <c r="AB109" s="55" t="str">
        <f aca="false">IF(COUNTA(B109:K109,M109,O109:Q109,T109:V109,Y109,AE109)=0,"",IF(Z109&lt;&gt;"Completo","REVISAR: completar datos",IF(OR(H109&lt;0,I109&lt;0,K109&lt;=0,K109&gt;1,M109&lt;0,M109&gt;L109,O109&lt;0,P109&lt;0,Q109&lt;0,Q109&gt;H109+I109,N109&lt;0,O109&gt;N109,O109+P109&gt;L109+0.01,AND(J109&lt;&gt;"Sí",J109&lt;&gt;"No"),AND(LEN(AE109&amp;"")&lt;&gt;0,OR(AE109&lt;=0,AE109&gt;1,J109&lt;&gt;"Sí"))),"REVISAR: importes incoherentes",IF(ABS(R109-H109-I109)&gt;0.01,"REVISAR: pago incompleto/excesivo",IF(AND(B109="Alojamiento y manutención",OR(T109&lt;=0,U109&lt;=0,MOD(T109,1)&lt;&gt;0,MOD(U109,1)&lt;&gt;0)),"REVISAR: personas/días",IF(AND(Datos!$B$25="No recuperable",J109="Sí",I109&gt;0),"REVISAR: régimen IVA",IF(AND(Datos!$B$25="Totalmente recuperable",I109&gt;0,OR(J109&lt;&gt;"Sí",AND(LEN(AE109&amp;"")&lt;&gt;0,AE109&lt;&gt;1))),"REVISAR: régimen IVA",IF(AND(Datos!$B$25="Parcialmente recuperable",J109="Sí",I109&gt;0,LEN(AE109&amp;"")=0),"REVISAR: indicar % IVA", "Sin alerta de importes"))))))))</f>
        <v/>
      </c>
      <c r="AC109" s="55" t="str">
        <f aca="false">IF(COUNTA(B109:K109,M109,O109:Q109,T109:V109,Y109,AE109)=0,"",IF(OR(COUNTIFS($A$6:$A$205,A109)&gt;1,AND(LEN(D109&amp;"")&gt;0,LEN(E109&amp;"")&gt;0,COUNTIFS($D$6:$D$205,D109,$E$6:$E$205,E109)&gt;1)),"REVISAR: posible duplicado","Sin duplicado"))</f>
        <v/>
      </c>
      <c r="AD109" s="54" t="str">
        <f aca="false">IF(COUNTA(B109:K109,M109,O109:Q109,T109:V109,Y109,AE109)=0,"",IF(LEN(Datos!$B$17&amp;"")=0,"REVISAR: falta concesión",IF(AND(Q109&gt;0,COUNTIFS(Pagos!$B$6:$B$405,A109,Pagos!$E$6:$E$405,"Ingreso retenciones")=0),"REVISAR: acreditación IRPF",IF(LEN(Datos!$B$24&amp;"")=0,"REVISAR: seleccionar modalidad",IF(Datos!$B$24="Normal","Adjuntar factura y pagos","Conservar factura y pagos")))))</f>
        <v/>
      </c>
      <c r="AE109" s="56"/>
    </row>
    <row r="110" customFormat="false" ht="19.5" hidden="false" customHeight="true" outlineLevel="0" collapsed="false">
      <c r="A110" s="43" t="s">
        <v>215</v>
      </c>
      <c r="B110" s="44"/>
      <c r="C110" s="44"/>
      <c r="D110" s="45"/>
      <c r="E110" s="45"/>
      <c r="F110" s="46"/>
      <c r="G110" s="44"/>
      <c r="H110" s="47"/>
      <c r="I110" s="47"/>
      <c r="J110" s="44"/>
      <c r="K110" s="48"/>
      <c r="L110" s="49" t="str">
        <f aca="false">IF(OR(COUNTA(B110:K110,M110,O110:Q110,T110:V110,Y110,AE110)=0,LEN(H110&amp;"")=0,LEN(I110&amp;"")=0,LEN(J110&amp;"")=0,LEN(K110&amp;"")=0),"",ROUND((H110+I110-IF(J110="Sí",I110*IF(LEN(AE110&amp;"")=0,1,AE110),0))*K110,2))</f>
        <v/>
      </c>
      <c r="M110" s="47"/>
      <c r="N110" s="50" t="str">
        <f aca="false">IF(OR(COUNTA(B110:K110,M110,O110:Q110,T110:V110,Y110,AE110)=0,LEN(L110&amp;"")=0),"",IF(B110="Otros costes no subvencionables",0,IF(B110="Alojamiento y manutención",IF(LEN(W110&amp;"")=0,"",ROUND(MAX(0,MIN(L110-M110,W110*80)),2)),ROUND(L110-M110,2))))</f>
        <v/>
      </c>
      <c r="O110" s="47"/>
      <c r="P110" s="47"/>
      <c r="Q110" s="47"/>
      <c r="R110" s="49" t="str">
        <f aca="false">IF(COUNTA(B110:K110,M110,O110:Q110,T110:V110,Y110,AE110)=0,"",SUMIFS(Pagos!$D$6:$D$405,Pagos!$B$6:$B$405,A110))</f>
        <v/>
      </c>
      <c r="S110" s="51" t="str">
        <f aca="false">IF(OR(COUNTA(B110:K110,M110,O110:Q110,T110:V110,Y110,AE110)=0,COUNTIFS(Pagos!$B$6:$B$405,A110,Pagos!$C$6:$C$405,"&gt;0")=0),"",_xlfn.MAXIFS(Pagos!$C$6:$C$405,Pagos!$B$6:$B$405,A110))</f>
        <v/>
      </c>
      <c r="T110" s="52"/>
      <c r="U110" s="52"/>
      <c r="V110" s="44"/>
      <c r="W110" s="53" t="str">
        <f aca="false">IF(OR(COUNTA(B110:K110,M110,O110:Q110,T110:V110,Y110,AE110)=0,B110&lt;&gt;"Alojamiento y manutención",LEN(T110&amp;"")=0,LEN(U110&amp;"")=0),"",T110*U110)</f>
        <v/>
      </c>
      <c r="X110" s="49" t="str">
        <f aca="false">IF(OR(COUNTA(B110:K110,M110,O110:Q110,T110:V110,Y110,AE110)=0,B110&lt;&gt;"Asesoría y gestión",LEN(N110&amp;"")=0),"",IF(H110+I110-IF(J110="Sí",I110*IF(LEN(AE110&amp;"")=0,1,AE110),0)=0,0,ROUND(N110*H110/(H110+I110-IF(J110="Sí",I110*IF(LEN(AE110&amp;"")=0,1,AE110),0)),2)))</f>
        <v/>
      </c>
      <c r="Y110" s="44"/>
      <c r="Z110" s="54" t="str">
        <f aca="false">IF(COUNTA(B110:K110,M110,O110:Q110,T110:V110,Y110,AE110)=0,"",IF(OR(COUNTA(B110:K110,M110,O110:Q110,T110:V110,Y110,AE110)=0,LEN(B110&amp;"")=0,LEN(C110&amp;"")=0,LEN(D110&amp;"")=0,LEN(E110&amp;"")=0,LEN(F110&amp;"")=0,LEN(G110&amp;"")=0,LEN(H110&amp;"")=0,LEN(I110&amp;"")=0,LEN(J110&amp;"")=0,LEN(K110&amp;"")=0,LEN(O110&amp;"")=0,LEN(P110&amp;"")=0,LEN(Q110&amp;"")=0,LEN(V110&amp;"")=0,AND(B110="Alojamiento y manutención",OR(LEN(T110&amp;"")=0,LEN(U110&amp;"")=0))),"REVISAR: faltan datos","Completo"))</f>
        <v/>
      </c>
      <c r="AA110" s="55" t="str">
        <f aca="false">IF(COUNTA(B110:K110,M110,O110:Q110,T110:V110,Y110,AE110)=0,"",IF(OR(LEN(Datos!$B$20&amp;"")=0,LEN(F110&amp;"")=0),"REVISAR: falta período/fecha",IF(OR(F110&lt;Datos!$B$22,F110&gt;Datos!$B$21),"REVISAR: emisión fuera de período",IF(COUNTIFS(Pagos!$B$6:$B$405,A110,Pagos!$C$6:$C$405,"&gt;"&amp;Datos!$B$23)&gt;0,"REVISAR: pago fuera de plazo",IF(COUNTIFS(Pagos!$B$6:$B$405,A110,Pagos!$C$6:$C$405,"&gt;"&amp;Datos!$B$21)&gt;0,"REVISAR: arts. 14.3 / 15.4","Sin alerta de fechas")))))</f>
        <v/>
      </c>
      <c r="AB110" s="55" t="str">
        <f aca="false">IF(COUNTA(B110:K110,M110,O110:Q110,T110:V110,Y110,AE110)=0,"",IF(Z110&lt;&gt;"Completo","REVISAR: completar datos",IF(OR(H110&lt;0,I110&lt;0,K110&lt;=0,K110&gt;1,M110&lt;0,M110&gt;L110,O110&lt;0,P110&lt;0,Q110&lt;0,Q110&gt;H110+I110,N110&lt;0,O110&gt;N110,O110+P110&gt;L110+0.01,AND(J110&lt;&gt;"Sí",J110&lt;&gt;"No"),AND(LEN(AE110&amp;"")&lt;&gt;0,OR(AE110&lt;=0,AE110&gt;1,J110&lt;&gt;"Sí"))),"REVISAR: importes incoherentes",IF(ABS(R110-H110-I110)&gt;0.01,"REVISAR: pago incompleto/excesivo",IF(AND(B110="Alojamiento y manutención",OR(T110&lt;=0,U110&lt;=0,MOD(T110,1)&lt;&gt;0,MOD(U110,1)&lt;&gt;0)),"REVISAR: personas/días",IF(AND(Datos!$B$25="No recuperable",J110="Sí",I110&gt;0),"REVISAR: régimen IVA",IF(AND(Datos!$B$25="Totalmente recuperable",I110&gt;0,OR(J110&lt;&gt;"Sí",AND(LEN(AE110&amp;"")&lt;&gt;0,AE110&lt;&gt;1))),"REVISAR: régimen IVA",IF(AND(Datos!$B$25="Parcialmente recuperable",J110="Sí",I110&gt;0,LEN(AE110&amp;"")=0),"REVISAR: indicar % IVA", "Sin alerta de importes"))))))))</f>
        <v/>
      </c>
      <c r="AC110" s="55" t="str">
        <f aca="false">IF(COUNTA(B110:K110,M110,O110:Q110,T110:V110,Y110,AE110)=0,"",IF(OR(COUNTIFS($A$6:$A$205,A110)&gt;1,AND(LEN(D110&amp;"")&gt;0,LEN(E110&amp;"")&gt;0,COUNTIFS($D$6:$D$205,D110,$E$6:$E$205,E110)&gt;1)),"REVISAR: posible duplicado","Sin duplicado"))</f>
        <v/>
      </c>
      <c r="AD110" s="54" t="str">
        <f aca="false">IF(COUNTA(B110:K110,M110,O110:Q110,T110:V110,Y110,AE110)=0,"",IF(LEN(Datos!$B$17&amp;"")=0,"REVISAR: falta concesión",IF(AND(Q110&gt;0,COUNTIFS(Pagos!$B$6:$B$405,A110,Pagos!$E$6:$E$405,"Ingreso retenciones")=0),"REVISAR: acreditación IRPF",IF(LEN(Datos!$B$24&amp;"")=0,"REVISAR: seleccionar modalidad",IF(Datos!$B$24="Normal","Adjuntar factura y pagos","Conservar factura y pagos")))))</f>
        <v/>
      </c>
      <c r="AE110" s="56"/>
    </row>
    <row r="111" customFormat="false" ht="19.5" hidden="false" customHeight="true" outlineLevel="0" collapsed="false">
      <c r="A111" s="43" t="s">
        <v>216</v>
      </c>
      <c r="B111" s="44"/>
      <c r="C111" s="44"/>
      <c r="D111" s="45"/>
      <c r="E111" s="45"/>
      <c r="F111" s="46"/>
      <c r="G111" s="44"/>
      <c r="H111" s="47"/>
      <c r="I111" s="47"/>
      <c r="J111" s="44"/>
      <c r="K111" s="48"/>
      <c r="L111" s="49" t="str">
        <f aca="false">IF(OR(COUNTA(B111:K111,M111,O111:Q111,T111:V111,Y111,AE111)=0,LEN(H111&amp;"")=0,LEN(I111&amp;"")=0,LEN(J111&amp;"")=0,LEN(K111&amp;"")=0),"",ROUND((H111+I111-IF(J111="Sí",I111*IF(LEN(AE111&amp;"")=0,1,AE111),0))*K111,2))</f>
        <v/>
      </c>
      <c r="M111" s="47"/>
      <c r="N111" s="50" t="str">
        <f aca="false">IF(OR(COUNTA(B111:K111,M111,O111:Q111,T111:V111,Y111,AE111)=0,LEN(L111&amp;"")=0),"",IF(B111="Otros costes no subvencionables",0,IF(B111="Alojamiento y manutención",IF(LEN(W111&amp;"")=0,"",ROUND(MAX(0,MIN(L111-M111,W111*80)),2)),ROUND(L111-M111,2))))</f>
        <v/>
      </c>
      <c r="O111" s="47"/>
      <c r="P111" s="47"/>
      <c r="Q111" s="47"/>
      <c r="R111" s="49" t="str">
        <f aca="false">IF(COUNTA(B111:K111,M111,O111:Q111,T111:V111,Y111,AE111)=0,"",SUMIFS(Pagos!$D$6:$D$405,Pagos!$B$6:$B$405,A111))</f>
        <v/>
      </c>
      <c r="S111" s="51" t="str">
        <f aca="false">IF(OR(COUNTA(B111:K111,M111,O111:Q111,T111:V111,Y111,AE111)=0,COUNTIFS(Pagos!$B$6:$B$405,A111,Pagos!$C$6:$C$405,"&gt;0")=0),"",_xlfn.MAXIFS(Pagos!$C$6:$C$405,Pagos!$B$6:$B$405,A111))</f>
        <v/>
      </c>
      <c r="T111" s="52"/>
      <c r="U111" s="52"/>
      <c r="V111" s="44"/>
      <c r="W111" s="53" t="str">
        <f aca="false">IF(OR(COUNTA(B111:K111,M111,O111:Q111,T111:V111,Y111,AE111)=0,B111&lt;&gt;"Alojamiento y manutención",LEN(T111&amp;"")=0,LEN(U111&amp;"")=0),"",T111*U111)</f>
        <v/>
      </c>
      <c r="X111" s="49" t="str">
        <f aca="false">IF(OR(COUNTA(B111:K111,M111,O111:Q111,T111:V111,Y111,AE111)=0,B111&lt;&gt;"Asesoría y gestión",LEN(N111&amp;"")=0),"",IF(H111+I111-IF(J111="Sí",I111*IF(LEN(AE111&amp;"")=0,1,AE111),0)=0,0,ROUND(N111*H111/(H111+I111-IF(J111="Sí",I111*IF(LEN(AE111&amp;"")=0,1,AE111),0)),2)))</f>
        <v/>
      </c>
      <c r="Y111" s="44"/>
      <c r="Z111" s="54" t="str">
        <f aca="false">IF(COUNTA(B111:K111,M111,O111:Q111,T111:V111,Y111,AE111)=0,"",IF(OR(COUNTA(B111:K111,M111,O111:Q111,T111:V111,Y111,AE111)=0,LEN(B111&amp;"")=0,LEN(C111&amp;"")=0,LEN(D111&amp;"")=0,LEN(E111&amp;"")=0,LEN(F111&amp;"")=0,LEN(G111&amp;"")=0,LEN(H111&amp;"")=0,LEN(I111&amp;"")=0,LEN(J111&amp;"")=0,LEN(K111&amp;"")=0,LEN(O111&amp;"")=0,LEN(P111&amp;"")=0,LEN(Q111&amp;"")=0,LEN(V111&amp;"")=0,AND(B111="Alojamiento y manutención",OR(LEN(T111&amp;"")=0,LEN(U111&amp;"")=0))),"REVISAR: faltan datos","Completo"))</f>
        <v/>
      </c>
      <c r="AA111" s="55" t="str">
        <f aca="false">IF(COUNTA(B111:K111,M111,O111:Q111,T111:V111,Y111,AE111)=0,"",IF(OR(LEN(Datos!$B$20&amp;"")=0,LEN(F111&amp;"")=0),"REVISAR: falta período/fecha",IF(OR(F111&lt;Datos!$B$22,F111&gt;Datos!$B$21),"REVISAR: emisión fuera de período",IF(COUNTIFS(Pagos!$B$6:$B$405,A111,Pagos!$C$6:$C$405,"&gt;"&amp;Datos!$B$23)&gt;0,"REVISAR: pago fuera de plazo",IF(COUNTIFS(Pagos!$B$6:$B$405,A111,Pagos!$C$6:$C$405,"&gt;"&amp;Datos!$B$21)&gt;0,"REVISAR: arts. 14.3 / 15.4","Sin alerta de fechas")))))</f>
        <v/>
      </c>
      <c r="AB111" s="55" t="str">
        <f aca="false">IF(COUNTA(B111:K111,M111,O111:Q111,T111:V111,Y111,AE111)=0,"",IF(Z111&lt;&gt;"Completo","REVISAR: completar datos",IF(OR(H111&lt;0,I111&lt;0,K111&lt;=0,K111&gt;1,M111&lt;0,M111&gt;L111,O111&lt;0,P111&lt;0,Q111&lt;0,Q111&gt;H111+I111,N111&lt;0,O111&gt;N111,O111+P111&gt;L111+0.01,AND(J111&lt;&gt;"Sí",J111&lt;&gt;"No"),AND(LEN(AE111&amp;"")&lt;&gt;0,OR(AE111&lt;=0,AE111&gt;1,J111&lt;&gt;"Sí"))),"REVISAR: importes incoherentes",IF(ABS(R111-H111-I111)&gt;0.01,"REVISAR: pago incompleto/excesivo",IF(AND(B111="Alojamiento y manutención",OR(T111&lt;=0,U111&lt;=0,MOD(T111,1)&lt;&gt;0,MOD(U111,1)&lt;&gt;0)),"REVISAR: personas/días",IF(AND(Datos!$B$25="No recuperable",J111="Sí",I111&gt;0),"REVISAR: régimen IVA",IF(AND(Datos!$B$25="Totalmente recuperable",I111&gt;0,OR(J111&lt;&gt;"Sí",AND(LEN(AE111&amp;"")&lt;&gt;0,AE111&lt;&gt;1))),"REVISAR: régimen IVA",IF(AND(Datos!$B$25="Parcialmente recuperable",J111="Sí",I111&gt;0,LEN(AE111&amp;"")=0),"REVISAR: indicar % IVA", "Sin alerta de importes"))))))))</f>
        <v/>
      </c>
      <c r="AC111" s="55" t="str">
        <f aca="false">IF(COUNTA(B111:K111,M111,O111:Q111,T111:V111,Y111,AE111)=0,"",IF(OR(COUNTIFS($A$6:$A$205,A111)&gt;1,AND(LEN(D111&amp;"")&gt;0,LEN(E111&amp;"")&gt;0,COUNTIFS($D$6:$D$205,D111,$E$6:$E$205,E111)&gt;1)),"REVISAR: posible duplicado","Sin duplicado"))</f>
        <v/>
      </c>
      <c r="AD111" s="54" t="str">
        <f aca="false">IF(COUNTA(B111:K111,M111,O111:Q111,T111:V111,Y111,AE111)=0,"",IF(LEN(Datos!$B$17&amp;"")=0,"REVISAR: falta concesión",IF(AND(Q111&gt;0,COUNTIFS(Pagos!$B$6:$B$405,A111,Pagos!$E$6:$E$405,"Ingreso retenciones")=0),"REVISAR: acreditación IRPF",IF(LEN(Datos!$B$24&amp;"")=0,"REVISAR: seleccionar modalidad",IF(Datos!$B$24="Normal","Adjuntar factura y pagos","Conservar factura y pagos")))))</f>
        <v/>
      </c>
      <c r="AE111" s="56"/>
    </row>
    <row r="112" customFormat="false" ht="19.5" hidden="false" customHeight="true" outlineLevel="0" collapsed="false">
      <c r="A112" s="43" t="s">
        <v>217</v>
      </c>
      <c r="B112" s="44"/>
      <c r="C112" s="44"/>
      <c r="D112" s="45"/>
      <c r="E112" s="45"/>
      <c r="F112" s="46"/>
      <c r="G112" s="44"/>
      <c r="H112" s="47"/>
      <c r="I112" s="47"/>
      <c r="J112" s="44"/>
      <c r="K112" s="48"/>
      <c r="L112" s="49" t="str">
        <f aca="false">IF(OR(COUNTA(B112:K112,M112,O112:Q112,T112:V112,Y112,AE112)=0,LEN(H112&amp;"")=0,LEN(I112&amp;"")=0,LEN(J112&amp;"")=0,LEN(K112&amp;"")=0),"",ROUND((H112+I112-IF(J112="Sí",I112*IF(LEN(AE112&amp;"")=0,1,AE112),0))*K112,2))</f>
        <v/>
      </c>
      <c r="M112" s="47"/>
      <c r="N112" s="50" t="str">
        <f aca="false">IF(OR(COUNTA(B112:K112,M112,O112:Q112,T112:V112,Y112,AE112)=0,LEN(L112&amp;"")=0),"",IF(B112="Otros costes no subvencionables",0,IF(B112="Alojamiento y manutención",IF(LEN(W112&amp;"")=0,"",ROUND(MAX(0,MIN(L112-M112,W112*80)),2)),ROUND(L112-M112,2))))</f>
        <v/>
      </c>
      <c r="O112" s="47"/>
      <c r="P112" s="47"/>
      <c r="Q112" s="47"/>
      <c r="R112" s="49" t="str">
        <f aca="false">IF(COUNTA(B112:K112,M112,O112:Q112,T112:V112,Y112,AE112)=0,"",SUMIFS(Pagos!$D$6:$D$405,Pagos!$B$6:$B$405,A112))</f>
        <v/>
      </c>
      <c r="S112" s="51" t="str">
        <f aca="false">IF(OR(COUNTA(B112:K112,M112,O112:Q112,T112:V112,Y112,AE112)=0,COUNTIFS(Pagos!$B$6:$B$405,A112,Pagos!$C$6:$C$405,"&gt;0")=0),"",_xlfn.MAXIFS(Pagos!$C$6:$C$405,Pagos!$B$6:$B$405,A112))</f>
        <v/>
      </c>
      <c r="T112" s="52"/>
      <c r="U112" s="52"/>
      <c r="V112" s="44"/>
      <c r="W112" s="53" t="str">
        <f aca="false">IF(OR(COUNTA(B112:K112,M112,O112:Q112,T112:V112,Y112,AE112)=0,B112&lt;&gt;"Alojamiento y manutención",LEN(T112&amp;"")=0,LEN(U112&amp;"")=0),"",T112*U112)</f>
        <v/>
      </c>
      <c r="X112" s="49" t="str">
        <f aca="false">IF(OR(COUNTA(B112:K112,M112,O112:Q112,T112:V112,Y112,AE112)=0,B112&lt;&gt;"Asesoría y gestión",LEN(N112&amp;"")=0),"",IF(H112+I112-IF(J112="Sí",I112*IF(LEN(AE112&amp;"")=0,1,AE112),0)=0,0,ROUND(N112*H112/(H112+I112-IF(J112="Sí",I112*IF(LEN(AE112&amp;"")=0,1,AE112),0)),2)))</f>
        <v/>
      </c>
      <c r="Y112" s="44"/>
      <c r="Z112" s="54" t="str">
        <f aca="false">IF(COUNTA(B112:K112,M112,O112:Q112,T112:V112,Y112,AE112)=0,"",IF(OR(COUNTA(B112:K112,M112,O112:Q112,T112:V112,Y112,AE112)=0,LEN(B112&amp;"")=0,LEN(C112&amp;"")=0,LEN(D112&amp;"")=0,LEN(E112&amp;"")=0,LEN(F112&amp;"")=0,LEN(G112&amp;"")=0,LEN(H112&amp;"")=0,LEN(I112&amp;"")=0,LEN(J112&amp;"")=0,LEN(K112&amp;"")=0,LEN(O112&amp;"")=0,LEN(P112&amp;"")=0,LEN(Q112&amp;"")=0,LEN(V112&amp;"")=0,AND(B112="Alojamiento y manutención",OR(LEN(T112&amp;"")=0,LEN(U112&amp;"")=0))),"REVISAR: faltan datos","Completo"))</f>
        <v/>
      </c>
      <c r="AA112" s="55" t="str">
        <f aca="false">IF(COUNTA(B112:K112,M112,O112:Q112,T112:V112,Y112,AE112)=0,"",IF(OR(LEN(Datos!$B$20&amp;"")=0,LEN(F112&amp;"")=0),"REVISAR: falta período/fecha",IF(OR(F112&lt;Datos!$B$22,F112&gt;Datos!$B$21),"REVISAR: emisión fuera de período",IF(COUNTIFS(Pagos!$B$6:$B$405,A112,Pagos!$C$6:$C$405,"&gt;"&amp;Datos!$B$23)&gt;0,"REVISAR: pago fuera de plazo",IF(COUNTIFS(Pagos!$B$6:$B$405,A112,Pagos!$C$6:$C$405,"&gt;"&amp;Datos!$B$21)&gt;0,"REVISAR: arts. 14.3 / 15.4","Sin alerta de fechas")))))</f>
        <v/>
      </c>
      <c r="AB112" s="55" t="str">
        <f aca="false">IF(COUNTA(B112:K112,M112,O112:Q112,T112:V112,Y112,AE112)=0,"",IF(Z112&lt;&gt;"Completo","REVISAR: completar datos",IF(OR(H112&lt;0,I112&lt;0,K112&lt;=0,K112&gt;1,M112&lt;0,M112&gt;L112,O112&lt;0,P112&lt;0,Q112&lt;0,Q112&gt;H112+I112,N112&lt;0,O112&gt;N112,O112+P112&gt;L112+0.01,AND(J112&lt;&gt;"Sí",J112&lt;&gt;"No"),AND(LEN(AE112&amp;"")&lt;&gt;0,OR(AE112&lt;=0,AE112&gt;1,J112&lt;&gt;"Sí"))),"REVISAR: importes incoherentes",IF(ABS(R112-H112-I112)&gt;0.01,"REVISAR: pago incompleto/excesivo",IF(AND(B112="Alojamiento y manutención",OR(T112&lt;=0,U112&lt;=0,MOD(T112,1)&lt;&gt;0,MOD(U112,1)&lt;&gt;0)),"REVISAR: personas/días",IF(AND(Datos!$B$25="No recuperable",J112="Sí",I112&gt;0),"REVISAR: régimen IVA",IF(AND(Datos!$B$25="Totalmente recuperable",I112&gt;0,OR(J112&lt;&gt;"Sí",AND(LEN(AE112&amp;"")&lt;&gt;0,AE112&lt;&gt;1))),"REVISAR: régimen IVA",IF(AND(Datos!$B$25="Parcialmente recuperable",J112="Sí",I112&gt;0,LEN(AE112&amp;"")=0),"REVISAR: indicar % IVA", "Sin alerta de importes"))))))))</f>
        <v/>
      </c>
      <c r="AC112" s="55" t="str">
        <f aca="false">IF(COUNTA(B112:K112,M112,O112:Q112,T112:V112,Y112,AE112)=0,"",IF(OR(COUNTIFS($A$6:$A$205,A112)&gt;1,AND(LEN(D112&amp;"")&gt;0,LEN(E112&amp;"")&gt;0,COUNTIFS($D$6:$D$205,D112,$E$6:$E$205,E112)&gt;1)),"REVISAR: posible duplicado","Sin duplicado"))</f>
        <v/>
      </c>
      <c r="AD112" s="54" t="str">
        <f aca="false">IF(COUNTA(B112:K112,M112,O112:Q112,T112:V112,Y112,AE112)=0,"",IF(LEN(Datos!$B$17&amp;"")=0,"REVISAR: falta concesión",IF(AND(Q112&gt;0,COUNTIFS(Pagos!$B$6:$B$405,A112,Pagos!$E$6:$E$405,"Ingreso retenciones")=0),"REVISAR: acreditación IRPF",IF(LEN(Datos!$B$24&amp;"")=0,"REVISAR: seleccionar modalidad",IF(Datos!$B$24="Normal","Adjuntar factura y pagos","Conservar factura y pagos")))))</f>
        <v/>
      </c>
      <c r="AE112" s="56"/>
    </row>
    <row r="113" customFormat="false" ht="19.5" hidden="false" customHeight="true" outlineLevel="0" collapsed="false">
      <c r="A113" s="43" t="s">
        <v>218</v>
      </c>
      <c r="B113" s="44"/>
      <c r="C113" s="44"/>
      <c r="D113" s="45"/>
      <c r="E113" s="45"/>
      <c r="F113" s="46"/>
      <c r="G113" s="44"/>
      <c r="H113" s="47"/>
      <c r="I113" s="47"/>
      <c r="J113" s="44"/>
      <c r="K113" s="48"/>
      <c r="L113" s="49" t="str">
        <f aca="false">IF(OR(COUNTA(B113:K113,M113,O113:Q113,T113:V113,Y113,AE113)=0,LEN(H113&amp;"")=0,LEN(I113&amp;"")=0,LEN(J113&amp;"")=0,LEN(K113&amp;"")=0),"",ROUND((H113+I113-IF(J113="Sí",I113*IF(LEN(AE113&amp;"")=0,1,AE113),0))*K113,2))</f>
        <v/>
      </c>
      <c r="M113" s="47"/>
      <c r="N113" s="50" t="str">
        <f aca="false">IF(OR(COUNTA(B113:K113,M113,O113:Q113,T113:V113,Y113,AE113)=0,LEN(L113&amp;"")=0),"",IF(B113="Otros costes no subvencionables",0,IF(B113="Alojamiento y manutención",IF(LEN(W113&amp;"")=0,"",ROUND(MAX(0,MIN(L113-M113,W113*80)),2)),ROUND(L113-M113,2))))</f>
        <v/>
      </c>
      <c r="O113" s="47"/>
      <c r="P113" s="47"/>
      <c r="Q113" s="47"/>
      <c r="R113" s="49" t="str">
        <f aca="false">IF(COUNTA(B113:K113,M113,O113:Q113,T113:V113,Y113,AE113)=0,"",SUMIFS(Pagos!$D$6:$D$405,Pagos!$B$6:$B$405,A113))</f>
        <v/>
      </c>
      <c r="S113" s="51" t="str">
        <f aca="false">IF(OR(COUNTA(B113:K113,M113,O113:Q113,T113:V113,Y113,AE113)=0,COUNTIFS(Pagos!$B$6:$B$405,A113,Pagos!$C$6:$C$405,"&gt;0")=0),"",_xlfn.MAXIFS(Pagos!$C$6:$C$405,Pagos!$B$6:$B$405,A113))</f>
        <v/>
      </c>
      <c r="T113" s="52"/>
      <c r="U113" s="52"/>
      <c r="V113" s="44"/>
      <c r="W113" s="53" t="str">
        <f aca="false">IF(OR(COUNTA(B113:K113,M113,O113:Q113,T113:V113,Y113,AE113)=0,B113&lt;&gt;"Alojamiento y manutención",LEN(T113&amp;"")=0,LEN(U113&amp;"")=0),"",T113*U113)</f>
        <v/>
      </c>
      <c r="X113" s="49" t="str">
        <f aca="false">IF(OR(COUNTA(B113:K113,M113,O113:Q113,T113:V113,Y113,AE113)=0,B113&lt;&gt;"Asesoría y gestión",LEN(N113&amp;"")=0),"",IF(H113+I113-IF(J113="Sí",I113*IF(LEN(AE113&amp;"")=0,1,AE113),0)=0,0,ROUND(N113*H113/(H113+I113-IF(J113="Sí",I113*IF(LEN(AE113&amp;"")=0,1,AE113),0)),2)))</f>
        <v/>
      </c>
      <c r="Y113" s="44"/>
      <c r="Z113" s="54" t="str">
        <f aca="false">IF(COUNTA(B113:K113,M113,O113:Q113,T113:V113,Y113,AE113)=0,"",IF(OR(COUNTA(B113:K113,M113,O113:Q113,T113:V113,Y113,AE113)=0,LEN(B113&amp;"")=0,LEN(C113&amp;"")=0,LEN(D113&amp;"")=0,LEN(E113&amp;"")=0,LEN(F113&amp;"")=0,LEN(G113&amp;"")=0,LEN(H113&amp;"")=0,LEN(I113&amp;"")=0,LEN(J113&amp;"")=0,LEN(K113&amp;"")=0,LEN(O113&amp;"")=0,LEN(P113&amp;"")=0,LEN(Q113&amp;"")=0,LEN(V113&amp;"")=0,AND(B113="Alojamiento y manutención",OR(LEN(T113&amp;"")=0,LEN(U113&amp;"")=0))),"REVISAR: faltan datos","Completo"))</f>
        <v/>
      </c>
      <c r="AA113" s="55" t="str">
        <f aca="false">IF(COUNTA(B113:K113,M113,O113:Q113,T113:V113,Y113,AE113)=0,"",IF(OR(LEN(Datos!$B$20&amp;"")=0,LEN(F113&amp;"")=0),"REVISAR: falta período/fecha",IF(OR(F113&lt;Datos!$B$22,F113&gt;Datos!$B$21),"REVISAR: emisión fuera de período",IF(COUNTIFS(Pagos!$B$6:$B$405,A113,Pagos!$C$6:$C$405,"&gt;"&amp;Datos!$B$23)&gt;0,"REVISAR: pago fuera de plazo",IF(COUNTIFS(Pagos!$B$6:$B$405,A113,Pagos!$C$6:$C$405,"&gt;"&amp;Datos!$B$21)&gt;0,"REVISAR: arts. 14.3 / 15.4","Sin alerta de fechas")))))</f>
        <v/>
      </c>
      <c r="AB113" s="55" t="str">
        <f aca="false">IF(COUNTA(B113:K113,M113,O113:Q113,T113:V113,Y113,AE113)=0,"",IF(Z113&lt;&gt;"Completo","REVISAR: completar datos",IF(OR(H113&lt;0,I113&lt;0,K113&lt;=0,K113&gt;1,M113&lt;0,M113&gt;L113,O113&lt;0,P113&lt;0,Q113&lt;0,Q113&gt;H113+I113,N113&lt;0,O113&gt;N113,O113+P113&gt;L113+0.01,AND(J113&lt;&gt;"Sí",J113&lt;&gt;"No"),AND(LEN(AE113&amp;"")&lt;&gt;0,OR(AE113&lt;=0,AE113&gt;1,J113&lt;&gt;"Sí"))),"REVISAR: importes incoherentes",IF(ABS(R113-H113-I113)&gt;0.01,"REVISAR: pago incompleto/excesivo",IF(AND(B113="Alojamiento y manutención",OR(T113&lt;=0,U113&lt;=0,MOD(T113,1)&lt;&gt;0,MOD(U113,1)&lt;&gt;0)),"REVISAR: personas/días",IF(AND(Datos!$B$25="No recuperable",J113="Sí",I113&gt;0),"REVISAR: régimen IVA",IF(AND(Datos!$B$25="Totalmente recuperable",I113&gt;0,OR(J113&lt;&gt;"Sí",AND(LEN(AE113&amp;"")&lt;&gt;0,AE113&lt;&gt;1))),"REVISAR: régimen IVA",IF(AND(Datos!$B$25="Parcialmente recuperable",J113="Sí",I113&gt;0,LEN(AE113&amp;"")=0),"REVISAR: indicar % IVA", "Sin alerta de importes"))))))))</f>
        <v/>
      </c>
      <c r="AC113" s="55" t="str">
        <f aca="false">IF(COUNTA(B113:K113,M113,O113:Q113,T113:V113,Y113,AE113)=0,"",IF(OR(COUNTIFS($A$6:$A$205,A113)&gt;1,AND(LEN(D113&amp;"")&gt;0,LEN(E113&amp;"")&gt;0,COUNTIFS($D$6:$D$205,D113,$E$6:$E$205,E113)&gt;1)),"REVISAR: posible duplicado","Sin duplicado"))</f>
        <v/>
      </c>
      <c r="AD113" s="54" t="str">
        <f aca="false">IF(COUNTA(B113:K113,M113,O113:Q113,T113:V113,Y113,AE113)=0,"",IF(LEN(Datos!$B$17&amp;"")=0,"REVISAR: falta concesión",IF(AND(Q113&gt;0,COUNTIFS(Pagos!$B$6:$B$405,A113,Pagos!$E$6:$E$405,"Ingreso retenciones")=0),"REVISAR: acreditación IRPF",IF(LEN(Datos!$B$24&amp;"")=0,"REVISAR: seleccionar modalidad",IF(Datos!$B$24="Normal","Adjuntar factura y pagos","Conservar factura y pagos")))))</f>
        <v/>
      </c>
      <c r="AE113" s="56"/>
    </row>
    <row r="114" customFormat="false" ht="19.5" hidden="false" customHeight="true" outlineLevel="0" collapsed="false">
      <c r="A114" s="43" t="s">
        <v>219</v>
      </c>
      <c r="B114" s="44"/>
      <c r="C114" s="44"/>
      <c r="D114" s="45"/>
      <c r="E114" s="45"/>
      <c r="F114" s="46"/>
      <c r="G114" s="44"/>
      <c r="H114" s="47"/>
      <c r="I114" s="47"/>
      <c r="J114" s="44"/>
      <c r="K114" s="48"/>
      <c r="L114" s="49" t="str">
        <f aca="false">IF(OR(COUNTA(B114:K114,M114,O114:Q114,T114:V114,Y114,AE114)=0,LEN(H114&amp;"")=0,LEN(I114&amp;"")=0,LEN(J114&amp;"")=0,LEN(K114&amp;"")=0),"",ROUND((H114+I114-IF(J114="Sí",I114*IF(LEN(AE114&amp;"")=0,1,AE114),0))*K114,2))</f>
        <v/>
      </c>
      <c r="M114" s="47"/>
      <c r="N114" s="50" t="str">
        <f aca="false">IF(OR(COUNTA(B114:K114,M114,O114:Q114,T114:V114,Y114,AE114)=0,LEN(L114&amp;"")=0),"",IF(B114="Otros costes no subvencionables",0,IF(B114="Alojamiento y manutención",IF(LEN(W114&amp;"")=0,"",ROUND(MAX(0,MIN(L114-M114,W114*80)),2)),ROUND(L114-M114,2))))</f>
        <v/>
      </c>
      <c r="O114" s="47"/>
      <c r="P114" s="47"/>
      <c r="Q114" s="47"/>
      <c r="R114" s="49" t="str">
        <f aca="false">IF(COUNTA(B114:K114,M114,O114:Q114,T114:V114,Y114,AE114)=0,"",SUMIFS(Pagos!$D$6:$D$405,Pagos!$B$6:$B$405,A114))</f>
        <v/>
      </c>
      <c r="S114" s="51" t="str">
        <f aca="false">IF(OR(COUNTA(B114:K114,M114,O114:Q114,T114:V114,Y114,AE114)=0,COUNTIFS(Pagos!$B$6:$B$405,A114,Pagos!$C$6:$C$405,"&gt;0")=0),"",_xlfn.MAXIFS(Pagos!$C$6:$C$405,Pagos!$B$6:$B$405,A114))</f>
        <v/>
      </c>
      <c r="T114" s="52"/>
      <c r="U114" s="52"/>
      <c r="V114" s="44"/>
      <c r="W114" s="53" t="str">
        <f aca="false">IF(OR(COUNTA(B114:K114,M114,O114:Q114,T114:V114,Y114,AE114)=0,B114&lt;&gt;"Alojamiento y manutención",LEN(T114&amp;"")=0,LEN(U114&amp;"")=0),"",T114*U114)</f>
        <v/>
      </c>
      <c r="X114" s="49" t="str">
        <f aca="false">IF(OR(COUNTA(B114:K114,M114,O114:Q114,T114:V114,Y114,AE114)=0,B114&lt;&gt;"Asesoría y gestión",LEN(N114&amp;"")=0),"",IF(H114+I114-IF(J114="Sí",I114*IF(LEN(AE114&amp;"")=0,1,AE114),0)=0,0,ROUND(N114*H114/(H114+I114-IF(J114="Sí",I114*IF(LEN(AE114&amp;"")=0,1,AE114),0)),2)))</f>
        <v/>
      </c>
      <c r="Y114" s="44"/>
      <c r="Z114" s="54" t="str">
        <f aca="false">IF(COUNTA(B114:K114,M114,O114:Q114,T114:V114,Y114,AE114)=0,"",IF(OR(COUNTA(B114:K114,M114,O114:Q114,T114:V114,Y114,AE114)=0,LEN(B114&amp;"")=0,LEN(C114&amp;"")=0,LEN(D114&amp;"")=0,LEN(E114&amp;"")=0,LEN(F114&amp;"")=0,LEN(G114&amp;"")=0,LEN(H114&amp;"")=0,LEN(I114&amp;"")=0,LEN(J114&amp;"")=0,LEN(K114&amp;"")=0,LEN(O114&amp;"")=0,LEN(P114&amp;"")=0,LEN(Q114&amp;"")=0,LEN(V114&amp;"")=0,AND(B114="Alojamiento y manutención",OR(LEN(T114&amp;"")=0,LEN(U114&amp;"")=0))),"REVISAR: faltan datos","Completo"))</f>
        <v/>
      </c>
      <c r="AA114" s="55" t="str">
        <f aca="false">IF(COUNTA(B114:K114,M114,O114:Q114,T114:V114,Y114,AE114)=0,"",IF(OR(LEN(Datos!$B$20&amp;"")=0,LEN(F114&amp;"")=0),"REVISAR: falta período/fecha",IF(OR(F114&lt;Datos!$B$22,F114&gt;Datos!$B$21),"REVISAR: emisión fuera de período",IF(COUNTIFS(Pagos!$B$6:$B$405,A114,Pagos!$C$6:$C$405,"&gt;"&amp;Datos!$B$23)&gt;0,"REVISAR: pago fuera de plazo",IF(COUNTIFS(Pagos!$B$6:$B$405,A114,Pagos!$C$6:$C$405,"&gt;"&amp;Datos!$B$21)&gt;0,"REVISAR: arts. 14.3 / 15.4","Sin alerta de fechas")))))</f>
        <v/>
      </c>
      <c r="AB114" s="55" t="str">
        <f aca="false">IF(COUNTA(B114:K114,M114,O114:Q114,T114:V114,Y114,AE114)=0,"",IF(Z114&lt;&gt;"Completo","REVISAR: completar datos",IF(OR(H114&lt;0,I114&lt;0,K114&lt;=0,K114&gt;1,M114&lt;0,M114&gt;L114,O114&lt;0,P114&lt;0,Q114&lt;0,Q114&gt;H114+I114,N114&lt;0,O114&gt;N114,O114+P114&gt;L114+0.01,AND(J114&lt;&gt;"Sí",J114&lt;&gt;"No"),AND(LEN(AE114&amp;"")&lt;&gt;0,OR(AE114&lt;=0,AE114&gt;1,J114&lt;&gt;"Sí"))),"REVISAR: importes incoherentes",IF(ABS(R114-H114-I114)&gt;0.01,"REVISAR: pago incompleto/excesivo",IF(AND(B114="Alojamiento y manutención",OR(T114&lt;=0,U114&lt;=0,MOD(T114,1)&lt;&gt;0,MOD(U114,1)&lt;&gt;0)),"REVISAR: personas/días",IF(AND(Datos!$B$25="No recuperable",J114="Sí",I114&gt;0),"REVISAR: régimen IVA",IF(AND(Datos!$B$25="Totalmente recuperable",I114&gt;0,OR(J114&lt;&gt;"Sí",AND(LEN(AE114&amp;"")&lt;&gt;0,AE114&lt;&gt;1))),"REVISAR: régimen IVA",IF(AND(Datos!$B$25="Parcialmente recuperable",J114="Sí",I114&gt;0,LEN(AE114&amp;"")=0),"REVISAR: indicar % IVA", "Sin alerta de importes"))))))))</f>
        <v/>
      </c>
      <c r="AC114" s="55" t="str">
        <f aca="false">IF(COUNTA(B114:K114,M114,O114:Q114,T114:V114,Y114,AE114)=0,"",IF(OR(COUNTIFS($A$6:$A$205,A114)&gt;1,AND(LEN(D114&amp;"")&gt;0,LEN(E114&amp;"")&gt;0,COUNTIFS($D$6:$D$205,D114,$E$6:$E$205,E114)&gt;1)),"REVISAR: posible duplicado","Sin duplicado"))</f>
        <v/>
      </c>
      <c r="AD114" s="54" t="str">
        <f aca="false">IF(COUNTA(B114:K114,M114,O114:Q114,T114:V114,Y114,AE114)=0,"",IF(LEN(Datos!$B$17&amp;"")=0,"REVISAR: falta concesión",IF(AND(Q114&gt;0,COUNTIFS(Pagos!$B$6:$B$405,A114,Pagos!$E$6:$E$405,"Ingreso retenciones")=0),"REVISAR: acreditación IRPF",IF(LEN(Datos!$B$24&amp;"")=0,"REVISAR: seleccionar modalidad",IF(Datos!$B$24="Normal","Adjuntar factura y pagos","Conservar factura y pagos")))))</f>
        <v/>
      </c>
      <c r="AE114" s="56"/>
    </row>
    <row r="115" customFormat="false" ht="19.5" hidden="false" customHeight="true" outlineLevel="0" collapsed="false">
      <c r="A115" s="43" t="s">
        <v>220</v>
      </c>
      <c r="B115" s="44"/>
      <c r="C115" s="44"/>
      <c r="D115" s="45"/>
      <c r="E115" s="45"/>
      <c r="F115" s="46"/>
      <c r="G115" s="44"/>
      <c r="H115" s="47"/>
      <c r="I115" s="47"/>
      <c r="J115" s="44"/>
      <c r="K115" s="48"/>
      <c r="L115" s="49" t="str">
        <f aca="false">IF(OR(COUNTA(B115:K115,M115,O115:Q115,T115:V115,Y115,AE115)=0,LEN(H115&amp;"")=0,LEN(I115&amp;"")=0,LEN(J115&amp;"")=0,LEN(K115&amp;"")=0),"",ROUND((H115+I115-IF(J115="Sí",I115*IF(LEN(AE115&amp;"")=0,1,AE115),0))*K115,2))</f>
        <v/>
      </c>
      <c r="M115" s="47"/>
      <c r="N115" s="50" t="str">
        <f aca="false">IF(OR(COUNTA(B115:K115,M115,O115:Q115,T115:V115,Y115,AE115)=0,LEN(L115&amp;"")=0),"",IF(B115="Otros costes no subvencionables",0,IF(B115="Alojamiento y manutención",IF(LEN(W115&amp;"")=0,"",ROUND(MAX(0,MIN(L115-M115,W115*80)),2)),ROUND(L115-M115,2))))</f>
        <v/>
      </c>
      <c r="O115" s="47"/>
      <c r="P115" s="47"/>
      <c r="Q115" s="47"/>
      <c r="R115" s="49" t="str">
        <f aca="false">IF(COUNTA(B115:K115,M115,O115:Q115,T115:V115,Y115,AE115)=0,"",SUMIFS(Pagos!$D$6:$D$405,Pagos!$B$6:$B$405,A115))</f>
        <v/>
      </c>
      <c r="S115" s="51" t="str">
        <f aca="false">IF(OR(COUNTA(B115:K115,M115,O115:Q115,T115:V115,Y115,AE115)=0,COUNTIFS(Pagos!$B$6:$B$405,A115,Pagos!$C$6:$C$405,"&gt;0")=0),"",_xlfn.MAXIFS(Pagos!$C$6:$C$405,Pagos!$B$6:$B$405,A115))</f>
        <v/>
      </c>
      <c r="T115" s="52"/>
      <c r="U115" s="52"/>
      <c r="V115" s="44"/>
      <c r="W115" s="53" t="str">
        <f aca="false">IF(OR(COUNTA(B115:K115,M115,O115:Q115,T115:V115,Y115,AE115)=0,B115&lt;&gt;"Alojamiento y manutención",LEN(T115&amp;"")=0,LEN(U115&amp;"")=0),"",T115*U115)</f>
        <v/>
      </c>
      <c r="X115" s="49" t="str">
        <f aca="false">IF(OR(COUNTA(B115:K115,M115,O115:Q115,T115:V115,Y115,AE115)=0,B115&lt;&gt;"Asesoría y gestión",LEN(N115&amp;"")=0),"",IF(H115+I115-IF(J115="Sí",I115*IF(LEN(AE115&amp;"")=0,1,AE115),0)=0,0,ROUND(N115*H115/(H115+I115-IF(J115="Sí",I115*IF(LEN(AE115&amp;"")=0,1,AE115),0)),2)))</f>
        <v/>
      </c>
      <c r="Y115" s="44"/>
      <c r="Z115" s="54" t="str">
        <f aca="false">IF(COUNTA(B115:K115,M115,O115:Q115,T115:V115,Y115,AE115)=0,"",IF(OR(COUNTA(B115:K115,M115,O115:Q115,T115:V115,Y115,AE115)=0,LEN(B115&amp;"")=0,LEN(C115&amp;"")=0,LEN(D115&amp;"")=0,LEN(E115&amp;"")=0,LEN(F115&amp;"")=0,LEN(G115&amp;"")=0,LEN(H115&amp;"")=0,LEN(I115&amp;"")=0,LEN(J115&amp;"")=0,LEN(K115&amp;"")=0,LEN(O115&amp;"")=0,LEN(P115&amp;"")=0,LEN(Q115&amp;"")=0,LEN(V115&amp;"")=0,AND(B115="Alojamiento y manutención",OR(LEN(T115&amp;"")=0,LEN(U115&amp;"")=0))),"REVISAR: faltan datos","Completo"))</f>
        <v/>
      </c>
      <c r="AA115" s="55" t="str">
        <f aca="false">IF(COUNTA(B115:K115,M115,O115:Q115,T115:V115,Y115,AE115)=0,"",IF(OR(LEN(Datos!$B$20&amp;"")=0,LEN(F115&amp;"")=0),"REVISAR: falta período/fecha",IF(OR(F115&lt;Datos!$B$22,F115&gt;Datos!$B$21),"REVISAR: emisión fuera de período",IF(COUNTIFS(Pagos!$B$6:$B$405,A115,Pagos!$C$6:$C$405,"&gt;"&amp;Datos!$B$23)&gt;0,"REVISAR: pago fuera de plazo",IF(COUNTIFS(Pagos!$B$6:$B$405,A115,Pagos!$C$6:$C$405,"&gt;"&amp;Datos!$B$21)&gt;0,"REVISAR: arts. 14.3 / 15.4","Sin alerta de fechas")))))</f>
        <v/>
      </c>
      <c r="AB115" s="55" t="str">
        <f aca="false">IF(COUNTA(B115:K115,M115,O115:Q115,T115:V115,Y115,AE115)=0,"",IF(Z115&lt;&gt;"Completo","REVISAR: completar datos",IF(OR(H115&lt;0,I115&lt;0,K115&lt;=0,K115&gt;1,M115&lt;0,M115&gt;L115,O115&lt;0,P115&lt;0,Q115&lt;0,Q115&gt;H115+I115,N115&lt;0,O115&gt;N115,O115+P115&gt;L115+0.01,AND(J115&lt;&gt;"Sí",J115&lt;&gt;"No"),AND(LEN(AE115&amp;"")&lt;&gt;0,OR(AE115&lt;=0,AE115&gt;1,J115&lt;&gt;"Sí"))),"REVISAR: importes incoherentes",IF(ABS(R115-H115-I115)&gt;0.01,"REVISAR: pago incompleto/excesivo",IF(AND(B115="Alojamiento y manutención",OR(T115&lt;=0,U115&lt;=0,MOD(T115,1)&lt;&gt;0,MOD(U115,1)&lt;&gt;0)),"REVISAR: personas/días",IF(AND(Datos!$B$25="No recuperable",J115="Sí",I115&gt;0),"REVISAR: régimen IVA",IF(AND(Datos!$B$25="Totalmente recuperable",I115&gt;0,OR(J115&lt;&gt;"Sí",AND(LEN(AE115&amp;"")&lt;&gt;0,AE115&lt;&gt;1))),"REVISAR: régimen IVA",IF(AND(Datos!$B$25="Parcialmente recuperable",J115="Sí",I115&gt;0,LEN(AE115&amp;"")=0),"REVISAR: indicar % IVA", "Sin alerta de importes"))))))))</f>
        <v/>
      </c>
      <c r="AC115" s="55" t="str">
        <f aca="false">IF(COUNTA(B115:K115,M115,O115:Q115,T115:V115,Y115,AE115)=0,"",IF(OR(COUNTIFS($A$6:$A$205,A115)&gt;1,AND(LEN(D115&amp;"")&gt;0,LEN(E115&amp;"")&gt;0,COUNTIFS($D$6:$D$205,D115,$E$6:$E$205,E115)&gt;1)),"REVISAR: posible duplicado","Sin duplicado"))</f>
        <v/>
      </c>
      <c r="AD115" s="54" t="str">
        <f aca="false">IF(COUNTA(B115:K115,M115,O115:Q115,T115:V115,Y115,AE115)=0,"",IF(LEN(Datos!$B$17&amp;"")=0,"REVISAR: falta concesión",IF(AND(Q115&gt;0,COUNTIFS(Pagos!$B$6:$B$405,A115,Pagos!$E$6:$E$405,"Ingreso retenciones")=0),"REVISAR: acreditación IRPF",IF(LEN(Datos!$B$24&amp;"")=0,"REVISAR: seleccionar modalidad",IF(Datos!$B$24="Normal","Adjuntar factura y pagos","Conservar factura y pagos")))))</f>
        <v/>
      </c>
      <c r="AE115" s="56"/>
    </row>
    <row r="116" customFormat="false" ht="19.5" hidden="false" customHeight="true" outlineLevel="0" collapsed="false">
      <c r="A116" s="43" t="s">
        <v>221</v>
      </c>
      <c r="B116" s="44"/>
      <c r="C116" s="44"/>
      <c r="D116" s="45"/>
      <c r="E116" s="45"/>
      <c r="F116" s="46"/>
      <c r="G116" s="44"/>
      <c r="H116" s="47"/>
      <c r="I116" s="47"/>
      <c r="J116" s="44"/>
      <c r="K116" s="48"/>
      <c r="L116" s="49" t="str">
        <f aca="false">IF(OR(COUNTA(B116:K116,M116,O116:Q116,T116:V116,Y116,AE116)=0,LEN(H116&amp;"")=0,LEN(I116&amp;"")=0,LEN(J116&amp;"")=0,LEN(K116&amp;"")=0),"",ROUND((H116+I116-IF(J116="Sí",I116*IF(LEN(AE116&amp;"")=0,1,AE116),0))*K116,2))</f>
        <v/>
      </c>
      <c r="M116" s="47"/>
      <c r="N116" s="50" t="str">
        <f aca="false">IF(OR(COUNTA(B116:K116,M116,O116:Q116,T116:V116,Y116,AE116)=0,LEN(L116&amp;"")=0),"",IF(B116="Otros costes no subvencionables",0,IF(B116="Alojamiento y manutención",IF(LEN(W116&amp;"")=0,"",ROUND(MAX(0,MIN(L116-M116,W116*80)),2)),ROUND(L116-M116,2))))</f>
        <v/>
      </c>
      <c r="O116" s="47"/>
      <c r="P116" s="47"/>
      <c r="Q116" s="47"/>
      <c r="R116" s="49" t="str">
        <f aca="false">IF(COUNTA(B116:K116,M116,O116:Q116,T116:V116,Y116,AE116)=0,"",SUMIFS(Pagos!$D$6:$D$405,Pagos!$B$6:$B$405,A116))</f>
        <v/>
      </c>
      <c r="S116" s="51" t="str">
        <f aca="false">IF(OR(COUNTA(B116:K116,M116,O116:Q116,T116:V116,Y116,AE116)=0,COUNTIFS(Pagos!$B$6:$B$405,A116,Pagos!$C$6:$C$405,"&gt;0")=0),"",_xlfn.MAXIFS(Pagos!$C$6:$C$405,Pagos!$B$6:$B$405,A116))</f>
        <v/>
      </c>
      <c r="T116" s="52"/>
      <c r="U116" s="52"/>
      <c r="V116" s="44"/>
      <c r="W116" s="53" t="str">
        <f aca="false">IF(OR(COUNTA(B116:K116,M116,O116:Q116,T116:V116,Y116,AE116)=0,B116&lt;&gt;"Alojamiento y manutención",LEN(T116&amp;"")=0,LEN(U116&amp;"")=0),"",T116*U116)</f>
        <v/>
      </c>
      <c r="X116" s="49" t="str">
        <f aca="false">IF(OR(COUNTA(B116:K116,M116,O116:Q116,T116:V116,Y116,AE116)=0,B116&lt;&gt;"Asesoría y gestión",LEN(N116&amp;"")=0),"",IF(H116+I116-IF(J116="Sí",I116*IF(LEN(AE116&amp;"")=0,1,AE116),0)=0,0,ROUND(N116*H116/(H116+I116-IF(J116="Sí",I116*IF(LEN(AE116&amp;"")=0,1,AE116),0)),2)))</f>
        <v/>
      </c>
      <c r="Y116" s="44"/>
      <c r="Z116" s="54" t="str">
        <f aca="false">IF(COUNTA(B116:K116,M116,O116:Q116,T116:V116,Y116,AE116)=0,"",IF(OR(COUNTA(B116:K116,M116,O116:Q116,T116:V116,Y116,AE116)=0,LEN(B116&amp;"")=0,LEN(C116&amp;"")=0,LEN(D116&amp;"")=0,LEN(E116&amp;"")=0,LEN(F116&amp;"")=0,LEN(G116&amp;"")=0,LEN(H116&amp;"")=0,LEN(I116&amp;"")=0,LEN(J116&amp;"")=0,LEN(K116&amp;"")=0,LEN(O116&amp;"")=0,LEN(P116&amp;"")=0,LEN(Q116&amp;"")=0,LEN(V116&amp;"")=0,AND(B116="Alojamiento y manutención",OR(LEN(T116&amp;"")=0,LEN(U116&amp;"")=0))),"REVISAR: faltan datos","Completo"))</f>
        <v/>
      </c>
      <c r="AA116" s="55" t="str">
        <f aca="false">IF(COUNTA(B116:K116,M116,O116:Q116,T116:V116,Y116,AE116)=0,"",IF(OR(LEN(Datos!$B$20&amp;"")=0,LEN(F116&amp;"")=0),"REVISAR: falta período/fecha",IF(OR(F116&lt;Datos!$B$22,F116&gt;Datos!$B$21),"REVISAR: emisión fuera de período",IF(COUNTIFS(Pagos!$B$6:$B$405,A116,Pagos!$C$6:$C$405,"&gt;"&amp;Datos!$B$23)&gt;0,"REVISAR: pago fuera de plazo",IF(COUNTIFS(Pagos!$B$6:$B$405,A116,Pagos!$C$6:$C$405,"&gt;"&amp;Datos!$B$21)&gt;0,"REVISAR: arts. 14.3 / 15.4","Sin alerta de fechas")))))</f>
        <v/>
      </c>
      <c r="AB116" s="55" t="str">
        <f aca="false">IF(COUNTA(B116:K116,M116,O116:Q116,T116:V116,Y116,AE116)=0,"",IF(Z116&lt;&gt;"Completo","REVISAR: completar datos",IF(OR(H116&lt;0,I116&lt;0,K116&lt;=0,K116&gt;1,M116&lt;0,M116&gt;L116,O116&lt;0,P116&lt;0,Q116&lt;0,Q116&gt;H116+I116,N116&lt;0,O116&gt;N116,O116+P116&gt;L116+0.01,AND(J116&lt;&gt;"Sí",J116&lt;&gt;"No"),AND(LEN(AE116&amp;"")&lt;&gt;0,OR(AE116&lt;=0,AE116&gt;1,J116&lt;&gt;"Sí"))),"REVISAR: importes incoherentes",IF(ABS(R116-H116-I116)&gt;0.01,"REVISAR: pago incompleto/excesivo",IF(AND(B116="Alojamiento y manutención",OR(T116&lt;=0,U116&lt;=0,MOD(T116,1)&lt;&gt;0,MOD(U116,1)&lt;&gt;0)),"REVISAR: personas/días",IF(AND(Datos!$B$25="No recuperable",J116="Sí",I116&gt;0),"REVISAR: régimen IVA",IF(AND(Datos!$B$25="Totalmente recuperable",I116&gt;0,OR(J116&lt;&gt;"Sí",AND(LEN(AE116&amp;"")&lt;&gt;0,AE116&lt;&gt;1))),"REVISAR: régimen IVA",IF(AND(Datos!$B$25="Parcialmente recuperable",J116="Sí",I116&gt;0,LEN(AE116&amp;"")=0),"REVISAR: indicar % IVA", "Sin alerta de importes"))))))))</f>
        <v/>
      </c>
      <c r="AC116" s="55" t="str">
        <f aca="false">IF(COUNTA(B116:K116,M116,O116:Q116,T116:V116,Y116,AE116)=0,"",IF(OR(COUNTIFS($A$6:$A$205,A116)&gt;1,AND(LEN(D116&amp;"")&gt;0,LEN(E116&amp;"")&gt;0,COUNTIFS($D$6:$D$205,D116,$E$6:$E$205,E116)&gt;1)),"REVISAR: posible duplicado","Sin duplicado"))</f>
        <v/>
      </c>
      <c r="AD116" s="54" t="str">
        <f aca="false">IF(COUNTA(B116:K116,M116,O116:Q116,T116:V116,Y116,AE116)=0,"",IF(LEN(Datos!$B$17&amp;"")=0,"REVISAR: falta concesión",IF(AND(Q116&gt;0,COUNTIFS(Pagos!$B$6:$B$405,A116,Pagos!$E$6:$E$405,"Ingreso retenciones")=0),"REVISAR: acreditación IRPF",IF(LEN(Datos!$B$24&amp;"")=0,"REVISAR: seleccionar modalidad",IF(Datos!$B$24="Normal","Adjuntar factura y pagos","Conservar factura y pagos")))))</f>
        <v/>
      </c>
      <c r="AE116" s="56"/>
    </row>
    <row r="117" customFormat="false" ht="19.5" hidden="false" customHeight="true" outlineLevel="0" collapsed="false">
      <c r="A117" s="43" t="s">
        <v>222</v>
      </c>
      <c r="B117" s="44"/>
      <c r="C117" s="44"/>
      <c r="D117" s="45"/>
      <c r="E117" s="45"/>
      <c r="F117" s="46"/>
      <c r="G117" s="44"/>
      <c r="H117" s="47"/>
      <c r="I117" s="47"/>
      <c r="J117" s="44"/>
      <c r="K117" s="48"/>
      <c r="L117" s="49" t="str">
        <f aca="false">IF(OR(COUNTA(B117:K117,M117,O117:Q117,T117:V117,Y117,AE117)=0,LEN(H117&amp;"")=0,LEN(I117&amp;"")=0,LEN(J117&amp;"")=0,LEN(K117&amp;"")=0),"",ROUND((H117+I117-IF(J117="Sí",I117*IF(LEN(AE117&amp;"")=0,1,AE117),0))*K117,2))</f>
        <v/>
      </c>
      <c r="M117" s="47"/>
      <c r="N117" s="50" t="str">
        <f aca="false">IF(OR(COUNTA(B117:K117,M117,O117:Q117,T117:V117,Y117,AE117)=0,LEN(L117&amp;"")=0),"",IF(B117="Otros costes no subvencionables",0,IF(B117="Alojamiento y manutención",IF(LEN(W117&amp;"")=0,"",ROUND(MAX(0,MIN(L117-M117,W117*80)),2)),ROUND(L117-M117,2))))</f>
        <v/>
      </c>
      <c r="O117" s="47"/>
      <c r="P117" s="47"/>
      <c r="Q117" s="47"/>
      <c r="R117" s="49" t="str">
        <f aca="false">IF(COUNTA(B117:K117,M117,O117:Q117,T117:V117,Y117,AE117)=0,"",SUMIFS(Pagos!$D$6:$D$405,Pagos!$B$6:$B$405,A117))</f>
        <v/>
      </c>
      <c r="S117" s="51" t="str">
        <f aca="false">IF(OR(COUNTA(B117:K117,M117,O117:Q117,T117:V117,Y117,AE117)=0,COUNTIFS(Pagos!$B$6:$B$405,A117,Pagos!$C$6:$C$405,"&gt;0")=0),"",_xlfn.MAXIFS(Pagos!$C$6:$C$405,Pagos!$B$6:$B$405,A117))</f>
        <v/>
      </c>
      <c r="T117" s="52"/>
      <c r="U117" s="52"/>
      <c r="V117" s="44"/>
      <c r="W117" s="53" t="str">
        <f aca="false">IF(OR(COUNTA(B117:K117,M117,O117:Q117,T117:V117,Y117,AE117)=0,B117&lt;&gt;"Alojamiento y manutención",LEN(T117&amp;"")=0,LEN(U117&amp;"")=0),"",T117*U117)</f>
        <v/>
      </c>
      <c r="X117" s="49" t="str">
        <f aca="false">IF(OR(COUNTA(B117:K117,M117,O117:Q117,T117:V117,Y117,AE117)=0,B117&lt;&gt;"Asesoría y gestión",LEN(N117&amp;"")=0),"",IF(H117+I117-IF(J117="Sí",I117*IF(LEN(AE117&amp;"")=0,1,AE117),0)=0,0,ROUND(N117*H117/(H117+I117-IF(J117="Sí",I117*IF(LEN(AE117&amp;"")=0,1,AE117),0)),2)))</f>
        <v/>
      </c>
      <c r="Y117" s="44"/>
      <c r="Z117" s="54" t="str">
        <f aca="false">IF(COUNTA(B117:K117,M117,O117:Q117,T117:V117,Y117,AE117)=0,"",IF(OR(COUNTA(B117:K117,M117,O117:Q117,T117:V117,Y117,AE117)=0,LEN(B117&amp;"")=0,LEN(C117&amp;"")=0,LEN(D117&amp;"")=0,LEN(E117&amp;"")=0,LEN(F117&amp;"")=0,LEN(G117&amp;"")=0,LEN(H117&amp;"")=0,LEN(I117&amp;"")=0,LEN(J117&amp;"")=0,LEN(K117&amp;"")=0,LEN(O117&amp;"")=0,LEN(P117&amp;"")=0,LEN(Q117&amp;"")=0,LEN(V117&amp;"")=0,AND(B117="Alojamiento y manutención",OR(LEN(T117&amp;"")=0,LEN(U117&amp;"")=0))),"REVISAR: faltan datos","Completo"))</f>
        <v/>
      </c>
      <c r="AA117" s="55" t="str">
        <f aca="false">IF(COUNTA(B117:K117,M117,O117:Q117,T117:V117,Y117,AE117)=0,"",IF(OR(LEN(Datos!$B$20&amp;"")=0,LEN(F117&amp;"")=0),"REVISAR: falta período/fecha",IF(OR(F117&lt;Datos!$B$22,F117&gt;Datos!$B$21),"REVISAR: emisión fuera de período",IF(COUNTIFS(Pagos!$B$6:$B$405,A117,Pagos!$C$6:$C$405,"&gt;"&amp;Datos!$B$23)&gt;0,"REVISAR: pago fuera de plazo",IF(COUNTIFS(Pagos!$B$6:$B$405,A117,Pagos!$C$6:$C$405,"&gt;"&amp;Datos!$B$21)&gt;0,"REVISAR: arts. 14.3 / 15.4","Sin alerta de fechas")))))</f>
        <v/>
      </c>
      <c r="AB117" s="55" t="str">
        <f aca="false">IF(COUNTA(B117:K117,M117,O117:Q117,T117:V117,Y117,AE117)=0,"",IF(Z117&lt;&gt;"Completo","REVISAR: completar datos",IF(OR(H117&lt;0,I117&lt;0,K117&lt;=0,K117&gt;1,M117&lt;0,M117&gt;L117,O117&lt;0,P117&lt;0,Q117&lt;0,Q117&gt;H117+I117,N117&lt;0,O117&gt;N117,O117+P117&gt;L117+0.01,AND(J117&lt;&gt;"Sí",J117&lt;&gt;"No"),AND(LEN(AE117&amp;"")&lt;&gt;0,OR(AE117&lt;=0,AE117&gt;1,J117&lt;&gt;"Sí"))),"REVISAR: importes incoherentes",IF(ABS(R117-H117-I117)&gt;0.01,"REVISAR: pago incompleto/excesivo",IF(AND(B117="Alojamiento y manutención",OR(T117&lt;=0,U117&lt;=0,MOD(T117,1)&lt;&gt;0,MOD(U117,1)&lt;&gt;0)),"REVISAR: personas/días",IF(AND(Datos!$B$25="No recuperable",J117="Sí",I117&gt;0),"REVISAR: régimen IVA",IF(AND(Datos!$B$25="Totalmente recuperable",I117&gt;0,OR(J117&lt;&gt;"Sí",AND(LEN(AE117&amp;"")&lt;&gt;0,AE117&lt;&gt;1))),"REVISAR: régimen IVA",IF(AND(Datos!$B$25="Parcialmente recuperable",J117="Sí",I117&gt;0,LEN(AE117&amp;"")=0),"REVISAR: indicar % IVA", "Sin alerta de importes"))))))))</f>
        <v/>
      </c>
      <c r="AC117" s="55" t="str">
        <f aca="false">IF(COUNTA(B117:K117,M117,O117:Q117,T117:V117,Y117,AE117)=0,"",IF(OR(COUNTIFS($A$6:$A$205,A117)&gt;1,AND(LEN(D117&amp;"")&gt;0,LEN(E117&amp;"")&gt;0,COUNTIFS($D$6:$D$205,D117,$E$6:$E$205,E117)&gt;1)),"REVISAR: posible duplicado","Sin duplicado"))</f>
        <v/>
      </c>
      <c r="AD117" s="54" t="str">
        <f aca="false">IF(COUNTA(B117:K117,M117,O117:Q117,T117:V117,Y117,AE117)=0,"",IF(LEN(Datos!$B$17&amp;"")=0,"REVISAR: falta concesión",IF(AND(Q117&gt;0,COUNTIFS(Pagos!$B$6:$B$405,A117,Pagos!$E$6:$E$405,"Ingreso retenciones")=0),"REVISAR: acreditación IRPF",IF(LEN(Datos!$B$24&amp;"")=0,"REVISAR: seleccionar modalidad",IF(Datos!$B$24="Normal","Adjuntar factura y pagos","Conservar factura y pagos")))))</f>
        <v/>
      </c>
      <c r="AE117" s="56"/>
    </row>
    <row r="118" customFormat="false" ht="19.5" hidden="false" customHeight="true" outlineLevel="0" collapsed="false">
      <c r="A118" s="43" t="s">
        <v>223</v>
      </c>
      <c r="B118" s="44"/>
      <c r="C118" s="44"/>
      <c r="D118" s="45"/>
      <c r="E118" s="45"/>
      <c r="F118" s="46"/>
      <c r="G118" s="44"/>
      <c r="H118" s="47"/>
      <c r="I118" s="47"/>
      <c r="J118" s="44"/>
      <c r="K118" s="48"/>
      <c r="L118" s="49" t="str">
        <f aca="false">IF(OR(COUNTA(B118:K118,M118,O118:Q118,T118:V118,Y118,AE118)=0,LEN(H118&amp;"")=0,LEN(I118&amp;"")=0,LEN(J118&amp;"")=0,LEN(K118&amp;"")=0),"",ROUND((H118+I118-IF(J118="Sí",I118*IF(LEN(AE118&amp;"")=0,1,AE118),0))*K118,2))</f>
        <v/>
      </c>
      <c r="M118" s="47"/>
      <c r="N118" s="50" t="str">
        <f aca="false">IF(OR(COUNTA(B118:K118,M118,O118:Q118,T118:V118,Y118,AE118)=0,LEN(L118&amp;"")=0),"",IF(B118="Otros costes no subvencionables",0,IF(B118="Alojamiento y manutención",IF(LEN(W118&amp;"")=0,"",ROUND(MAX(0,MIN(L118-M118,W118*80)),2)),ROUND(L118-M118,2))))</f>
        <v/>
      </c>
      <c r="O118" s="47"/>
      <c r="P118" s="47"/>
      <c r="Q118" s="47"/>
      <c r="R118" s="49" t="str">
        <f aca="false">IF(COUNTA(B118:K118,M118,O118:Q118,T118:V118,Y118,AE118)=0,"",SUMIFS(Pagos!$D$6:$D$405,Pagos!$B$6:$B$405,A118))</f>
        <v/>
      </c>
      <c r="S118" s="51" t="str">
        <f aca="false">IF(OR(COUNTA(B118:K118,M118,O118:Q118,T118:V118,Y118,AE118)=0,COUNTIFS(Pagos!$B$6:$B$405,A118,Pagos!$C$6:$C$405,"&gt;0")=0),"",_xlfn.MAXIFS(Pagos!$C$6:$C$405,Pagos!$B$6:$B$405,A118))</f>
        <v/>
      </c>
      <c r="T118" s="52"/>
      <c r="U118" s="52"/>
      <c r="V118" s="44"/>
      <c r="W118" s="53" t="str">
        <f aca="false">IF(OR(COUNTA(B118:K118,M118,O118:Q118,T118:V118,Y118,AE118)=0,B118&lt;&gt;"Alojamiento y manutención",LEN(T118&amp;"")=0,LEN(U118&amp;"")=0),"",T118*U118)</f>
        <v/>
      </c>
      <c r="X118" s="49" t="str">
        <f aca="false">IF(OR(COUNTA(B118:K118,M118,O118:Q118,T118:V118,Y118,AE118)=0,B118&lt;&gt;"Asesoría y gestión",LEN(N118&amp;"")=0),"",IF(H118+I118-IF(J118="Sí",I118*IF(LEN(AE118&amp;"")=0,1,AE118),0)=0,0,ROUND(N118*H118/(H118+I118-IF(J118="Sí",I118*IF(LEN(AE118&amp;"")=0,1,AE118),0)),2)))</f>
        <v/>
      </c>
      <c r="Y118" s="44"/>
      <c r="Z118" s="54" t="str">
        <f aca="false">IF(COUNTA(B118:K118,M118,O118:Q118,T118:V118,Y118,AE118)=0,"",IF(OR(COUNTA(B118:K118,M118,O118:Q118,T118:V118,Y118,AE118)=0,LEN(B118&amp;"")=0,LEN(C118&amp;"")=0,LEN(D118&amp;"")=0,LEN(E118&amp;"")=0,LEN(F118&amp;"")=0,LEN(G118&amp;"")=0,LEN(H118&amp;"")=0,LEN(I118&amp;"")=0,LEN(J118&amp;"")=0,LEN(K118&amp;"")=0,LEN(O118&amp;"")=0,LEN(P118&amp;"")=0,LEN(Q118&amp;"")=0,LEN(V118&amp;"")=0,AND(B118="Alojamiento y manutención",OR(LEN(T118&amp;"")=0,LEN(U118&amp;"")=0))),"REVISAR: faltan datos","Completo"))</f>
        <v/>
      </c>
      <c r="AA118" s="55" t="str">
        <f aca="false">IF(COUNTA(B118:K118,M118,O118:Q118,T118:V118,Y118,AE118)=0,"",IF(OR(LEN(Datos!$B$20&amp;"")=0,LEN(F118&amp;"")=0),"REVISAR: falta período/fecha",IF(OR(F118&lt;Datos!$B$22,F118&gt;Datos!$B$21),"REVISAR: emisión fuera de período",IF(COUNTIFS(Pagos!$B$6:$B$405,A118,Pagos!$C$6:$C$405,"&gt;"&amp;Datos!$B$23)&gt;0,"REVISAR: pago fuera de plazo",IF(COUNTIFS(Pagos!$B$6:$B$405,A118,Pagos!$C$6:$C$405,"&gt;"&amp;Datos!$B$21)&gt;0,"REVISAR: arts. 14.3 / 15.4","Sin alerta de fechas")))))</f>
        <v/>
      </c>
      <c r="AB118" s="55" t="str">
        <f aca="false">IF(COUNTA(B118:K118,M118,O118:Q118,T118:V118,Y118,AE118)=0,"",IF(Z118&lt;&gt;"Completo","REVISAR: completar datos",IF(OR(H118&lt;0,I118&lt;0,K118&lt;=0,K118&gt;1,M118&lt;0,M118&gt;L118,O118&lt;0,P118&lt;0,Q118&lt;0,Q118&gt;H118+I118,N118&lt;0,O118&gt;N118,O118+P118&gt;L118+0.01,AND(J118&lt;&gt;"Sí",J118&lt;&gt;"No"),AND(LEN(AE118&amp;"")&lt;&gt;0,OR(AE118&lt;=0,AE118&gt;1,J118&lt;&gt;"Sí"))),"REVISAR: importes incoherentes",IF(ABS(R118-H118-I118)&gt;0.01,"REVISAR: pago incompleto/excesivo",IF(AND(B118="Alojamiento y manutención",OR(T118&lt;=0,U118&lt;=0,MOD(T118,1)&lt;&gt;0,MOD(U118,1)&lt;&gt;0)),"REVISAR: personas/días",IF(AND(Datos!$B$25="No recuperable",J118="Sí",I118&gt;0),"REVISAR: régimen IVA",IF(AND(Datos!$B$25="Totalmente recuperable",I118&gt;0,OR(J118&lt;&gt;"Sí",AND(LEN(AE118&amp;"")&lt;&gt;0,AE118&lt;&gt;1))),"REVISAR: régimen IVA",IF(AND(Datos!$B$25="Parcialmente recuperable",J118="Sí",I118&gt;0,LEN(AE118&amp;"")=0),"REVISAR: indicar % IVA", "Sin alerta de importes"))))))))</f>
        <v/>
      </c>
      <c r="AC118" s="55" t="str">
        <f aca="false">IF(COUNTA(B118:K118,M118,O118:Q118,T118:V118,Y118,AE118)=0,"",IF(OR(COUNTIFS($A$6:$A$205,A118)&gt;1,AND(LEN(D118&amp;"")&gt;0,LEN(E118&amp;"")&gt;0,COUNTIFS($D$6:$D$205,D118,$E$6:$E$205,E118)&gt;1)),"REVISAR: posible duplicado","Sin duplicado"))</f>
        <v/>
      </c>
      <c r="AD118" s="54" t="str">
        <f aca="false">IF(COUNTA(B118:K118,M118,O118:Q118,T118:V118,Y118,AE118)=0,"",IF(LEN(Datos!$B$17&amp;"")=0,"REVISAR: falta concesión",IF(AND(Q118&gt;0,COUNTIFS(Pagos!$B$6:$B$405,A118,Pagos!$E$6:$E$405,"Ingreso retenciones")=0),"REVISAR: acreditación IRPF",IF(LEN(Datos!$B$24&amp;"")=0,"REVISAR: seleccionar modalidad",IF(Datos!$B$24="Normal","Adjuntar factura y pagos","Conservar factura y pagos")))))</f>
        <v/>
      </c>
      <c r="AE118" s="56"/>
    </row>
    <row r="119" customFormat="false" ht="19.5" hidden="false" customHeight="true" outlineLevel="0" collapsed="false">
      <c r="A119" s="43" t="s">
        <v>224</v>
      </c>
      <c r="B119" s="44"/>
      <c r="C119" s="44"/>
      <c r="D119" s="45"/>
      <c r="E119" s="45"/>
      <c r="F119" s="46"/>
      <c r="G119" s="44"/>
      <c r="H119" s="47"/>
      <c r="I119" s="47"/>
      <c r="J119" s="44"/>
      <c r="K119" s="48"/>
      <c r="L119" s="49" t="str">
        <f aca="false">IF(OR(COUNTA(B119:K119,M119,O119:Q119,T119:V119,Y119,AE119)=0,LEN(H119&amp;"")=0,LEN(I119&amp;"")=0,LEN(J119&amp;"")=0,LEN(K119&amp;"")=0),"",ROUND((H119+I119-IF(J119="Sí",I119*IF(LEN(AE119&amp;"")=0,1,AE119),0))*K119,2))</f>
        <v/>
      </c>
      <c r="M119" s="47"/>
      <c r="N119" s="50" t="str">
        <f aca="false">IF(OR(COUNTA(B119:K119,M119,O119:Q119,T119:V119,Y119,AE119)=0,LEN(L119&amp;"")=0),"",IF(B119="Otros costes no subvencionables",0,IF(B119="Alojamiento y manutención",IF(LEN(W119&amp;"")=0,"",ROUND(MAX(0,MIN(L119-M119,W119*80)),2)),ROUND(L119-M119,2))))</f>
        <v/>
      </c>
      <c r="O119" s="47"/>
      <c r="P119" s="47"/>
      <c r="Q119" s="47"/>
      <c r="R119" s="49" t="str">
        <f aca="false">IF(COUNTA(B119:K119,M119,O119:Q119,T119:V119,Y119,AE119)=0,"",SUMIFS(Pagos!$D$6:$D$405,Pagos!$B$6:$B$405,A119))</f>
        <v/>
      </c>
      <c r="S119" s="51" t="str">
        <f aca="false">IF(OR(COUNTA(B119:K119,M119,O119:Q119,T119:V119,Y119,AE119)=0,COUNTIFS(Pagos!$B$6:$B$405,A119,Pagos!$C$6:$C$405,"&gt;0")=0),"",_xlfn.MAXIFS(Pagos!$C$6:$C$405,Pagos!$B$6:$B$405,A119))</f>
        <v/>
      </c>
      <c r="T119" s="52"/>
      <c r="U119" s="52"/>
      <c r="V119" s="44"/>
      <c r="W119" s="53" t="str">
        <f aca="false">IF(OR(COUNTA(B119:K119,M119,O119:Q119,T119:V119,Y119,AE119)=0,B119&lt;&gt;"Alojamiento y manutención",LEN(T119&amp;"")=0,LEN(U119&amp;"")=0),"",T119*U119)</f>
        <v/>
      </c>
      <c r="X119" s="49" t="str">
        <f aca="false">IF(OR(COUNTA(B119:K119,M119,O119:Q119,T119:V119,Y119,AE119)=0,B119&lt;&gt;"Asesoría y gestión",LEN(N119&amp;"")=0),"",IF(H119+I119-IF(J119="Sí",I119*IF(LEN(AE119&amp;"")=0,1,AE119),0)=0,0,ROUND(N119*H119/(H119+I119-IF(J119="Sí",I119*IF(LEN(AE119&amp;"")=0,1,AE119),0)),2)))</f>
        <v/>
      </c>
      <c r="Y119" s="44"/>
      <c r="Z119" s="54" t="str">
        <f aca="false">IF(COUNTA(B119:K119,M119,O119:Q119,T119:V119,Y119,AE119)=0,"",IF(OR(COUNTA(B119:K119,M119,O119:Q119,T119:V119,Y119,AE119)=0,LEN(B119&amp;"")=0,LEN(C119&amp;"")=0,LEN(D119&amp;"")=0,LEN(E119&amp;"")=0,LEN(F119&amp;"")=0,LEN(G119&amp;"")=0,LEN(H119&amp;"")=0,LEN(I119&amp;"")=0,LEN(J119&amp;"")=0,LEN(K119&amp;"")=0,LEN(O119&amp;"")=0,LEN(P119&amp;"")=0,LEN(Q119&amp;"")=0,LEN(V119&amp;"")=0,AND(B119="Alojamiento y manutención",OR(LEN(T119&amp;"")=0,LEN(U119&amp;"")=0))),"REVISAR: faltan datos","Completo"))</f>
        <v/>
      </c>
      <c r="AA119" s="55" t="str">
        <f aca="false">IF(COUNTA(B119:K119,M119,O119:Q119,T119:V119,Y119,AE119)=0,"",IF(OR(LEN(Datos!$B$20&amp;"")=0,LEN(F119&amp;"")=0),"REVISAR: falta período/fecha",IF(OR(F119&lt;Datos!$B$22,F119&gt;Datos!$B$21),"REVISAR: emisión fuera de período",IF(COUNTIFS(Pagos!$B$6:$B$405,A119,Pagos!$C$6:$C$405,"&gt;"&amp;Datos!$B$23)&gt;0,"REVISAR: pago fuera de plazo",IF(COUNTIFS(Pagos!$B$6:$B$405,A119,Pagos!$C$6:$C$405,"&gt;"&amp;Datos!$B$21)&gt;0,"REVISAR: arts. 14.3 / 15.4","Sin alerta de fechas")))))</f>
        <v/>
      </c>
      <c r="AB119" s="55" t="str">
        <f aca="false">IF(COUNTA(B119:K119,M119,O119:Q119,T119:V119,Y119,AE119)=0,"",IF(Z119&lt;&gt;"Completo","REVISAR: completar datos",IF(OR(H119&lt;0,I119&lt;0,K119&lt;=0,K119&gt;1,M119&lt;0,M119&gt;L119,O119&lt;0,P119&lt;0,Q119&lt;0,Q119&gt;H119+I119,N119&lt;0,O119&gt;N119,O119+P119&gt;L119+0.01,AND(J119&lt;&gt;"Sí",J119&lt;&gt;"No"),AND(LEN(AE119&amp;"")&lt;&gt;0,OR(AE119&lt;=0,AE119&gt;1,J119&lt;&gt;"Sí"))),"REVISAR: importes incoherentes",IF(ABS(R119-H119-I119)&gt;0.01,"REVISAR: pago incompleto/excesivo",IF(AND(B119="Alojamiento y manutención",OR(T119&lt;=0,U119&lt;=0,MOD(T119,1)&lt;&gt;0,MOD(U119,1)&lt;&gt;0)),"REVISAR: personas/días",IF(AND(Datos!$B$25="No recuperable",J119="Sí",I119&gt;0),"REVISAR: régimen IVA",IF(AND(Datos!$B$25="Totalmente recuperable",I119&gt;0,OR(J119&lt;&gt;"Sí",AND(LEN(AE119&amp;"")&lt;&gt;0,AE119&lt;&gt;1))),"REVISAR: régimen IVA",IF(AND(Datos!$B$25="Parcialmente recuperable",J119="Sí",I119&gt;0,LEN(AE119&amp;"")=0),"REVISAR: indicar % IVA", "Sin alerta de importes"))))))))</f>
        <v/>
      </c>
      <c r="AC119" s="55" t="str">
        <f aca="false">IF(COUNTA(B119:K119,M119,O119:Q119,T119:V119,Y119,AE119)=0,"",IF(OR(COUNTIFS($A$6:$A$205,A119)&gt;1,AND(LEN(D119&amp;"")&gt;0,LEN(E119&amp;"")&gt;0,COUNTIFS($D$6:$D$205,D119,$E$6:$E$205,E119)&gt;1)),"REVISAR: posible duplicado","Sin duplicado"))</f>
        <v/>
      </c>
      <c r="AD119" s="54" t="str">
        <f aca="false">IF(COUNTA(B119:K119,M119,O119:Q119,T119:V119,Y119,AE119)=0,"",IF(LEN(Datos!$B$17&amp;"")=0,"REVISAR: falta concesión",IF(AND(Q119&gt;0,COUNTIFS(Pagos!$B$6:$B$405,A119,Pagos!$E$6:$E$405,"Ingreso retenciones")=0),"REVISAR: acreditación IRPF",IF(LEN(Datos!$B$24&amp;"")=0,"REVISAR: seleccionar modalidad",IF(Datos!$B$24="Normal","Adjuntar factura y pagos","Conservar factura y pagos")))))</f>
        <v/>
      </c>
      <c r="AE119" s="56"/>
    </row>
    <row r="120" customFormat="false" ht="19.5" hidden="false" customHeight="true" outlineLevel="0" collapsed="false">
      <c r="A120" s="43" t="s">
        <v>225</v>
      </c>
      <c r="B120" s="44"/>
      <c r="C120" s="44"/>
      <c r="D120" s="45"/>
      <c r="E120" s="45"/>
      <c r="F120" s="46"/>
      <c r="G120" s="44"/>
      <c r="H120" s="47"/>
      <c r="I120" s="47"/>
      <c r="J120" s="44"/>
      <c r="K120" s="48"/>
      <c r="L120" s="49" t="str">
        <f aca="false">IF(OR(COUNTA(B120:K120,M120,O120:Q120,T120:V120,Y120,AE120)=0,LEN(H120&amp;"")=0,LEN(I120&amp;"")=0,LEN(J120&amp;"")=0,LEN(K120&amp;"")=0),"",ROUND((H120+I120-IF(J120="Sí",I120*IF(LEN(AE120&amp;"")=0,1,AE120),0))*K120,2))</f>
        <v/>
      </c>
      <c r="M120" s="47"/>
      <c r="N120" s="50" t="str">
        <f aca="false">IF(OR(COUNTA(B120:K120,M120,O120:Q120,T120:V120,Y120,AE120)=0,LEN(L120&amp;"")=0),"",IF(B120="Otros costes no subvencionables",0,IF(B120="Alojamiento y manutención",IF(LEN(W120&amp;"")=0,"",ROUND(MAX(0,MIN(L120-M120,W120*80)),2)),ROUND(L120-M120,2))))</f>
        <v/>
      </c>
      <c r="O120" s="47"/>
      <c r="P120" s="47"/>
      <c r="Q120" s="47"/>
      <c r="R120" s="49" t="str">
        <f aca="false">IF(COUNTA(B120:K120,M120,O120:Q120,T120:V120,Y120,AE120)=0,"",SUMIFS(Pagos!$D$6:$D$405,Pagos!$B$6:$B$405,A120))</f>
        <v/>
      </c>
      <c r="S120" s="51" t="str">
        <f aca="false">IF(OR(COUNTA(B120:K120,M120,O120:Q120,T120:V120,Y120,AE120)=0,COUNTIFS(Pagos!$B$6:$B$405,A120,Pagos!$C$6:$C$405,"&gt;0")=0),"",_xlfn.MAXIFS(Pagos!$C$6:$C$405,Pagos!$B$6:$B$405,A120))</f>
        <v/>
      </c>
      <c r="T120" s="52"/>
      <c r="U120" s="52"/>
      <c r="V120" s="44"/>
      <c r="W120" s="53" t="str">
        <f aca="false">IF(OR(COUNTA(B120:K120,M120,O120:Q120,T120:V120,Y120,AE120)=0,B120&lt;&gt;"Alojamiento y manutención",LEN(T120&amp;"")=0,LEN(U120&amp;"")=0),"",T120*U120)</f>
        <v/>
      </c>
      <c r="X120" s="49" t="str">
        <f aca="false">IF(OR(COUNTA(B120:K120,M120,O120:Q120,T120:V120,Y120,AE120)=0,B120&lt;&gt;"Asesoría y gestión",LEN(N120&amp;"")=0),"",IF(H120+I120-IF(J120="Sí",I120*IF(LEN(AE120&amp;"")=0,1,AE120),0)=0,0,ROUND(N120*H120/(H120+I120-IF(J120="Sí",I120*IF(LEN(AE120&amp;"")=0,1,AE120),0)),2)))</f>
        <v/>
      </c>
      <c r="Y120" s="44"/>
      <c r="Z120" s="54" t="str">
        <f aca="false">IF(COUNTA(B120:K120,M120,O120:Q120,T120:V120,Y120,AE120)=0,"",IF(OR(COUNTA(B120:K120,M120,O120:Q120,T120:V120,Y120,AE120)=0,LEN(B120&amp;"")=0,LEN(C120&amp;"")=0,LEN(D120&amp;"")=0,LEN(E120&amp;"")=0,LEN(F120&amp;"")=0,LEN(G120&amp;"")=0,LEN(H120&amp;"")=0,LEN(I120&amp;"")=0,LEN(J120&amp;"")=0,LEN(K120&amp;"")=0,LEN(O120&amp;"")=0,LEN(P120&amp;"")=0,LEN(Q120&amp;"")=0,LEN(V120&amp;"")=0,AND(B120="Alojamiento y manutención",OR(LEN(T120&amp;"")=0,LEN(U120&amp;"")=0))),"REVISAR: faltan datos","Completo"))</f>
        <v/>
      </c>
      <c r="AA120" s="55" t="str">
        <f aca="false">IF(COUNTA(B120:K120,M120,O120:Q120,T120:V120,Y120,AE120)=0,"",IF(OR(LEN(Datos!$B$20&amp;"")=0,LEN(F120&amp;"")=0),"REVISAR: falta período/fecha",IF(OR(F120&lt;Datos!$B$22,F120&gt;Datos!$B$21),"REVISAR: emisión fuera de período",IF(COUNTIFS(Pagos!$B$6:$B$405,A120,Pagos!$C$6:$C$405,"&gt;"&amp;Datos!$B$23)&gt;0,"REVISAR: pago fuera de plazo",IF(COUNTIFS(Pagos!$B$6:$B$405,A120,Pagos!$C$6:$C$405,"&gt;"&amp;Datos!$B$21)&gt;0,"REVISAR: arts. 14.3 / 15.4","Sin alerta de fechas")))))</f>
        <v/>
      </c>
      <c r="AB120" s="55" t="str">
        <f aca="false">IF(COUNTA(B120:K120,M120,O120:Q120,T120:V120,Y120,AE120)=0,"",IF(Z120&lt;&gt;"Completo","REVISAR: completar datos",IF(OR(H120&lt;0,I120&lt;0,K120&lt;=0,K120&gt;1,M120&lt;0,M120&gt;L120,O120&lt;0,P120&lt;0,Q120&lt;0,Q120&gt;H120+I120,N120&lt;0,O120&gt;N120,O120+P120&gt;L120+0.01,AND(J120&lt;&gt;"Sí",J120&lt;&gt;"No"),AND(LEN(AE120&amp;"")&lt;&gt;0,OR(AE120&lt;=0,AE120&gt;1,J120&lt;&gt;"Sí"))),"REVISAR: importes incoherentes",IF(ABS(R120-H120-I120)&gt;0.01,"REVISAR: pago incompleto/excesivo",IF(AND(B120="Alojamiento y manutención",OR(T120&lt;=0,U120&lt;=0,MOD(T120,1)&lt;&gt;0,MOD(U120,1)&lt;&gt;0)),"REVISAR: personas/días",IF(AND(Datos!$B$25="No recuperable",J120="Sí",I120&gt;0),"REVISAR: régimen IVA",IF(AND(Datos!$B$25="Totalmente recuperable",I120&gt;0,OR(J120&lt;&gt;"Sí",AND(LEN(AE120&amp;"")&lt;&gt;0,AE120&lt;&gt;1))),"REVISAR: régimen IVA",IF(AND(Datos!$B$25="Parcialmente recuperable",J120="Sí",I120&gt;0,LEN(AE120&amp;"")=0),"REVISAR: indicar % IVA", "Sin alerta de importes"))))))))</f>
        <v/>
      </c>
      <c r="AC120" s="55" t="str">
        <f aca="false">IF(COUNTA(B120:K120,M120,O120:Q120,T120:V120,Y120,AE120)=0,"",IF(OR(COUNTIFS($A$6:$A$205,A120)&gt;1,AND(LEN(D120&amp;"")&gt;0,LEN(E120&amp;"")&gt;0,COUNTIFS($D$6:$D$205,D120,$E$6:$E$205,E120)&gt;1)),"REVISAR: posible duplicado","Sin duplicado"))</f>
        <v/>
      </c>
      <c r="AD120" s="54" t="str">
        <f aca="false">IF(COUNTA(B120:K120,M120,O120:Q120,T120:V120,Y120,AE120)=0,"",IF(LEN(Datos!$B$17&amp;"")=0,"REVISAR: falta concesión",IF(AND(Q120&gt;0,COUNTIFS(Pagos!$B$6:$B$405,A120,Pagos!$E$6:$E$405,"Ingreso retenciones")=0),"REVISAR: acreditación IRPF",IF(LEN(Datos!$B$24&amp;"")=0,"REVISAR: seleccionar modalidad",IF(Datos!$B$24="Normal","Adjuntar factura y pagos","Conservar factura y pagos")))))</f>
        <v/>
      </c>
      <c r="AE120" s="56"/>
    </row>
    <row r="121" customFormat="false" ht="19.5" hidden="false" customHeight="true" outlineLevel="0" collapsed="false">
      <c r="A121" s="43" t="s">
        <v>226</v>
      </c>
      <c r="B121" s="44"/>
      <c r="C121" s="44"/>
      <c r="D121" s="45"/>
      <c r="E121" s="45"/>
      <c r="F121" s="46"/>
      <c r="G121" s="44"/>
      <c r="H121" s="47"/>
      <c r="I121" s="47"/>
      <c r="J121" s="44"/>
      <c r="K121" s="48"/>
      <c r="L121" s="49" t="str">
        <f aca="false">IF(OR(COUNTA(B121:K121,M121,O121:Q121,T121:V121,Y121,AE121)=0,LEN(H121&amp;"")=0,LEN(I121&amp;"")=0,LEN(J121&amp;"")=0,LEN(K121&amp;"")=0),"",ROUND((H121+I121-IF(J121="Sí",I121*IF(LEN(AE121&amp;"")=0,1,AE121),0))*K121,2))</f>
        <v/>
      </c>
      <c r="M121" s="47"/>
      <c r="N121" s="50" t="str">
        <f aca="false">IF(OR(COUNTA(B121:K121,M121,O121:Q121,T121:V121,Y121,AE121)=0,LEN(L121&amp;"")=0),"",IF(B121="Otros costes no subvencionables",0,IF(B121="Alojamiento y manutención",IF(LEN(W121&amp;"")=0,"",ROUND(MAX(0,MIN(L121-M121,W121*80)),2)),ROUND(L121-M121,2))))</f>
        <v/>
      </c>
      <c r="O121" s="47"/>
      <c r="P121" s="47"/>
      <c r="Q121" s="47"/>
      <c r="R121" s="49" t="str">
        <f aca="false">IF(COUNTA(B121:K121,M121,O121:Q121,T121:V121,Y121,AE121)=0,"",SUMIFS(Pagos!$D$6:$D$405,Pagos!$B$6:$B$405,A121))</f>
        <v/>
      </c>
      <c r="S121" s="51" t="str">
        <f aca="false">IF(OR(COUNTA(B121:K121,M121,O121:Q121,T121:V121,Y121,AE121)=0,COUNTIFS(Pagos!$B$6:$B$405,A121,Pagos!$C$6:$C$405,"&gt;0")=0),"",_xlfn.MAXIFS(Pagos!$C$6:$C$405,Pagos!$B$6:$B$405,A121))</f>
        <v/>
      </c>
      <c r="T121" s="52"/>
      <c r="U121" s="52"/>
      <c r="V121" s="44"/>
      <c r="W121" s="53" t="str">
        <f aca="false">IF(OR(COUNTA(B121:K121,M121,O121:Q121,T121:V121,Y121,AE121)=0,B121&lt;&gt;"Alojamiento y manutención",LEN(T121&amp;"")=0,LEN(U121&amp;"")=0),"",T121*U121)</f>
        <v/>
      </c>
      <c r="X121" s="49" t="str">
        <f aca="false">IF(OR(COUNTA(B121:K121,M121,O121:Q121,T121:V121,Y121,AE121)=0,B121&lt;&gt;"Asesoría y gestión",LEN(N121&amp;"")=0),"",IF(H121+I121-IF(J121="Sí",I121*IF(LEN(AE121&amp;"")=0,1,AE121),0)=0,0,ROUND(N121*H121/(H121+I121-IF(J121="Sí",I121*IF(LEN(AE121&amp;"")=0,1,AE121),0)),2)))</f>
        <v/>
      </c>
      <c r="Y121" s="44"/>
      <c r="Z121" s="54" t="str">
        <f aca="false">IF(COUNTA(B121:K121,M121,O121:Q121,T121:V121,Y121,AE121)=0,"",IF(OR(COUNTA(B121:K121,M121,O121:Q121,T121:V121,Y121,AE121)=0,LEN(B121&amp;"")=0,LEN(C121&amp;"")=0,LEN(D121&amp;"")=0,LEN(E121&amp;"")=0,LEN(F121&amp;"")=0,LEN(G121&amp;"")=0,LEN(H121&amp;"")=0,LEN(I121&amp;"")=0,LEN(J121&amp;"")=0,LEN(K121&amp;"")=0,LEN(O121&amp;"")=0,LEN(P121&amp;"")=0,LEN(Q121&amp;"")=0,LEN(V121&amp;"")=0,AND(B121="Alojamiento y manutención",OR(LEN(T121&amp;"")=0,LEN(U121&amp;"")=0))),"REVISAR: faltan datos","Completo"))</f>
        <v/>
      </c>
      <c r="AA121" s="55" t="str">
        <f aca="false">IF(COUNTA(B121:K121,M121,O121:Q121,T121:V121,Y121,AE121)=0,"",IF(OR(LEN(Datos!$B$20&amp;"")=0,LEN(F121&amp;"")=0),"REVISAR: falta período/fecha",IF(OR(F121&lt;Datos!$B$22,F121&gt;Datos!$B$21),"REVISAR: emisión fuera de período",IF(COUNTIFS(Pagos!$B$6:$B$405,A121,Pagos!$C$6:$C$405,"&gt;"&amp;Datos!$B$23)&gt;0,"REVISAR: pago fuera de plazo",IF(COUNTIFS(Pagos!$B$6:$B$405,A121,Pagos!$C$6:$C$405,"&gt;"&amp;Datos!$B$21)&gt;0,"REVISAR: arts. 14.3 / 15.4","Sin alerta de fechas")))))</f>
        <v/>
      </c>
      <c r="AB121" s="55" t="str">
        <f aca="false">IF(COUNTA(B121:K121,M121,O121:Q121,T121:V121,Y121,AE121)=0,"",IF(Z121&lt;&gt;"Completo","REVISAR: completar datos",IF(OR(H121&lt;0,I121&lt;0,K121&lt;=0,K121&gt;1,M121&lt;0,M121&gt;L121,O121&lt;0,P121&lt;0,Q121&lt;0,Q121&gt;H121+I121,N121&lt;0,O121&gt;N121,O121+P121&gt;L121+0.01,AND(J121&lt;&gt;"Sí",J121&lt;&gt;"No"),AND(LEN(AE121&amp;"")&lt;&gt;0,OR(AE121&lt;=0,AE121&gt;1,J121&lt;&gt;"Sí"))),"REVISAR: importes incoherentes",IF(ABS(R121-H121-I121)&gt;0.01,"REVISAR: pago incompleto/excesivo",IF(AND(B121="Alojamiento y manutención",OR(T121&lt;=0,U121&lt;=0,MOD(T121,1)&lt;&gt;0,MOD(U121,1)&lt;&gt;0)),"REVISAR: personas/días",IF(AND(Datos!$B$25="No recuperable",J121="Sí",I121&gt;0),"REVISAR: régimen IVA",IF(AND(Datos!$B$25="Totalmente recuperable",I121&gt;0,OR(J121&lt;&gt;"Sí",AND(LEN(AE121&amp;"")&lt;&gt;0,AE121&lt;&gt;1))),"REVISAR: régimen IVA",IF(AND(Datos!$B$25="Parcialmente recuperable",J121="Sí",I121&gt;0,LEN(AE121&amp;"")=0),"REVISAR: indicar % IVA", "Sin alerta de importes"))))))))</f>
        <v/>
      </c>
      <c r="AC121" s="55" t="str">
        <f aca="false">IF(COUNTA(B121:K121,M121,O121:Q121,T121:V121,Y121,AE121)=0,"",IF(OR(COUNTIFS($A$6:$A$205,A121)&gt;1,AND(LEN(D121&amp;"")&gt;0,LEN(E121&amp;"")&gt;0,COUNTIFS($D$6:$D$205,D121,$E$6:$E$205,E121)&gt;1)),"REVISAR: posible duplicado","Sin duplicado"))</f>
        <v/>
      </c>
      <c r="AD121" s="54" t="str">
        <f aca="false">IF(COUNTA(B121:K121,M121,O121:Q121,T121:V121,Y121,AE121)=0,"",IF(LEN(Datos!$B$17&amp;"")=0,"REVISAR: falta concesión",IF(AND(Q121&gt;0,COUNTIFS(Pagos!$B$6:$B$405,A121,Pagos!$E$6:$E$405,"Ingreso retenciones")=0),"REVISAR: acreditación IRPF",IF(LEN(Datos!$B$24&amp;"")=0,"REVISAR: seleccionar modalidad",IF(Datos!$B$24="Normal","Adjuntar factura y pagos","Conservar factura y pagos")))))</f>
        <v/>
      </c>
      <c r="AE121" s="56"/>
    </row>
    <row r="122" customFormat="false" ht="19.5" hidden="false" customHeight="true" outlineLevel="0" collapsed="false">
      <c r="A122" s="43" t="s">
        <v>227</v>
      </c>
      <c r="B122" s="44"/>
      <c r="C122" s="44"/>
      <c r="D122" s="45"/>
      <c r="E122" s="45"/>
      <c r="F122" s="46"/>
      <c r="G122" s="44"/>
      <c r="H122" s="47"/>
      <c r="I122" s="47"/>
      <c r="J122" s="44"/>
      <c r="K122" s="48"/>
      <c r="L122" s="49" t="str">
        <f aca="false">IF(OR(COUNTA(B122:K122,M122,O122:Q122,T122:V122,Y122,AE122)=0,LEN(H122&amp;"")=0,LEN(I122&amp;"")=0,LEN(J122&amp;"")=0,LEN(K122&amp;"")=0),"",ROUND((H122+I122-IF(J122="Sí",I122*IF(LEN(AE122&amp;"")=0,1,AE122),0))*K122,2))</f>
        <v/>
      </c>
      <c r="M122" s="47"/>
      <c r="N122" s="50" t="str">
        <f aca="false">IF(OR(COUNTA(B122:K122,M122,O122:Q122,T122:V122,Y122,AE122)=0,LEN(L122&amp;"")=0),"",IF(B122="Otros costes no subvencionables",0,IF(B122="Alojamiento y manutención",IF(LEN(W122&amp;"")=0,"",ROUND(MAX(0,MIN(L122-M122,W122*80)),2)),ROUND(L122-M122,2))))</f>
        <v/>
      </c>
      <c r="O122" s="47"/>
      <c r="P122" s="47"/>
      <c r="Q122" s="47"/>
      <c r="R122" s="49" t="str">
        <f aca="false">IF(COUNTA(B122:K122,M122,O122:Q122,T122:V122,Y122,AE122)=0,"",SUMIFS(Pagos!$D$6:$D$405,Pagos!$B$6:$B$405,A122))</f>
        <v/>
      </c>
      <c r="S122" s="51" t="str">
        <f aca="false">IF(OR(COUNTA(B122:K122,M122,O122:Q122,T122:V122,Y122,AE122)=0,COUNTIFS(Pagos!$B$6:$B$405,A122,Pagos!$C$6:$C$405,"&gt;0")=0),"",_xlfn.MAXIFS(Pagos!$C$6:$C$405,Pagos!$B$6:$B$405,A122))</f>
        <v/>
      </c>
      <c r="T122" s="52"/>
      <c r="U122" s="52"/>
      <c r="V122" s="44"/>
      <c r="W122" s="53" t="str">
        <f aca="false">IF(OR(COUNTA(B122:K122,M122,O122:Q122,T122:V122,Y122,AE122)=0,B122&lt;&gt;"Alojamiento y manutención",LEN(T122&amp;"")=0,LEN(U122&amp;"")=0),"",T122*U122)</f>
        <v/>
      </c>
      <c r="X122" s="49" t="str">
        <f aca="false">IF(OR(COUNTA(B122:K122,M122,O122:Q122,T122:V122,Y122,AE122)=0,B122&lt;&gt;"Asesoría y gestión",LEN(N122&amp;"")=0),"",IF(H122+I122-IF(J122="Sí",I122*IF(LEN(AE122&amp;"")=0,1,AE122),0)=0,0,ROUND(N122*H122/(H122+I122-IF(J122="Sí",I122*IF(LEN(AE122&amp;"")=0,1,AE122),0)),2)))</f>
        <v/>
      </c>
      <c r="Y122" s="44"/>
      <c r="Z122" s="54" t="str">
        <f aca="false">IF(COUNTA(B122:K122,M122,O122:Q122,T122:V122,Y122,AE122)=0,"",IF(OR(COUNTA(B122:K122,M122,O122:Q122,T122:V122,Y122,AE122)=0,LEN(B122&amp;"")=0,LEN(C122&amp;"")=0,LEN(D122&amp;"")=0,LEN(E122&amp;"")=0,LEN(F122&amp;"")=0,LEN(G122&amp;"")=0,LEN(H122&amp;"")=0,LEN(I122&amp;"")=0,LEN(J122&amp;"")=0,LEN(K122&amp;"")=0,LEN(O122&amp;"")=0,LEN(P122&amp;"")=0,LEN(Q122&amp;"")=0,LEN(V122&amp;"")=0,AND(B122="Alojamiento y manutención",OR(LEN(T122&amp;"")=0,LEN(U122&amp;"")=0))),"REVISAR: faltan datos","Completo"))</f>
        <v/>
      </c>
      <c r="AA122" s="55" t="str">
        <f aca="false">IF(COUNTA(B122:K122,M122,O122:Q122,T122:V122,Y122,AE122)=0,"",IF(OR(LEN(Datos!$B$20&amp;"")=0,LEN(F122&amp;"")=0),"REVISAR: falta período/fecha",IF(OR(F122&lt;Datos!$B$22,F122&gt;Datos!$B$21),"REVISAR: emisión fuera de período",IF(COUNTIFS(Pagos!$B$6:$B$405,A122,Pagos!$C$6:$C$405,"&gt;"&amp;Datos!$B$23)&gt;0,"REVISAR: pago fuera de plazo",IF(COUNTIFS(Pagos!$B$6:$B$405,A122,Pagos!$C$6:$C$405,"&gt;"&amp;Datos!$B$21)&gt;0,"REVISAR: arts. 14.3 / 15.4","Sin alerta de fechas")))))</f>
        <v/>
      </c>
      <c r="AB122" s="55" t="str">
        <f aca="false">IF(COUNTA(B122:K122,M122,O122:Q122,T122:V122,Y122,AE122)=0,"",IF(Z122&lt;&gt;"Completo","REVISAR: completar datos",IF(OR(H122&lt;0,I122&lt;0,K122&lt;=0,K122&gt;1,M122&lt;0,M122&gt;L122,O122&lt;0,P122&lt;0,Q122&lt;0,Q122&gt;H122+I122,N122&lt;0,O122&gt;N122,O122+P122&gt;L122+0.01,AND(J122&lt;&gt;"Sí",J122&lt;&gt;"No"),AND(LEN(AE122&amp;"")&lt;&gt;0,OR(AE122&lt;=0,AE122&gt;1,J122&lt;&gt;"Sí"))),"REVISAR: importes incoherentes",IF(ABS(R122-H122-I122)&gt;0.01,"REVISAR: pago incompleto/excesivo",IF(AND(B122="Alojamiento y manutención",OR(T122&lt;=0,U122&lt;=0,MOD(T122,1)&lt;&gt;0,MOD(U122,1)&lt;&gt;0)),"REVISAR: personas/días",IF(AND(Datos!$B$25="No recuperable",J122="Sí",I122&gt;0),"REVISAR: régimen IVA",IF(AND(Datos!$B$25="Totalmente recuperable",I122&gt;0,OR(J122&lt;&gt;"Sí",AND(LEN(AE122&amp;"")&lt;&gt;0,AE122&lt;&gt;1))),"REVISAR: régimen IVA",IF(AND(Datos!$B$25="Parcialmente recuperable",J122="Sí",I122&gt;0,LEN(AE122&amp;"")=0),"REVISAR: indicar % IVA", "Sin alerta de importes"))))))))</f>
        <v/>
      </c>
      <c r="AC122" s="55" t="str">
        <f aca="false">IF(COUNTA(B122:K122,M122,O122:Q122,T122:V122,Y122,AE122)=0,"",IF(OR(COUNTIFS($A$6:$A$205,A122)&gt;1,AND(LEN(D122&amp;"")&gt;0,LEN(E122&amp;"")&gt;0,COUNTIFS($D$6:$D$205,D122,$E$6:$E$205,E122)&gt;1)),"REVISAR: posible duplicado","Sin duplicado"))</f>
        <v/>
      </c>
      <c r="AD122" s="54" t="str">
        <f aca="false">IF(COUNTA(B122:K122,M122,O122:Q122,T122:V122,Y122,AE122)=0,"",IF(LEN(Datos!$B$17&amp;"")=0,"REVISAR: falta concesión",IF(AND(Q122&gt;0,COUNTIFS(Pagos!$B$6:$B$405,A122,Pagos!$E$6:$E$405,"Ingreso retenciones")=0),"REVISAR: acreditación IRPF",IF(LEN(Datos!$B$24&amp;"")=0,"REVISAR: seleccionar modalidad",IF(Datos!$B$24="Normal","Adjuntar factura y pagos","Conservar factura y pagos")))))</f>
        <v/>
      </c>
      <c r="AE122" s="56"/>
    </row>
    <row r="123" customFormat="false" ht="19.5" hidden="false" customHeight="true" outlineLevel="0" collapsed="false">
      <c r="A123" s="43" t="s">
        <v>228</v>
      </c>
      <c r="B123" s="44"/>
      <c r="C123" s="44"/>
      <c r="D123" s="45"/>
      <c r="E123" s="45"/>
      <c r="F123" s="46"/>
      <c r="G123" s="44"/>
      <c r="H123" s="47"/>
      <c r="I123" s="47"/>
      <c r="J123" s="44"/>
      <c r="K123" s="48"/>
      <c r="L123" s="49" t="str">
        <f aca="false">IF(OR(COUNTA(B123:K123,M123,O123:Q123,T123:V123,Y123,AE123)=0,LEN(H123&amp;"")=0,LEN(I123&amp;"")=0,LEN(J123&amp;"")=0,LEN(K123&amp;"")=0),"",ROUND((H123+I123-IF(J123="Sí",I123*IF(LEN(AE123&amp;"")=0,1,AE123),0))*K123,2))</f>
        <v/>
      </c>
      <c r="M123" s="47"/>
      <c r="N123" s="50" t="str">
        <f aca="false">IF(OR(COUNTA(B123:K123,M123,O123:Q123,T123:V123,Y123,AE123)=0,LEN(L123&amp;"")=0),"",IF(B123="Otros costes no subvencionables",0,IF(B123="Alojamiento y manutención",IF(LEN(W123&amp;"")=0,"",ROUND(MAX(0,MIN(L123-M123,W123*80)),2)),ROUND(L123-M123,2))))</f>
        <v/>
      </c>
      <c r="O123" s="47"/>
      <c r="P123" s="47"/>
      <c r="Q123" s="47"/>
      <c r="R123" s="49" t="str">
        <f aca="false">IF(COUNTA(B123:K123,M123,O123:Q123,T123:V123,Y123,AE123)=0,"",SUMIFS(Pagos!$D$6:$D$405,Pagos!$B$6:$B$405,A123))</f>
        <v/>
      </c>
      <c r="S123" s="51" t="str">
        <f aca="false">IF(OR(COUNTA(B123:K123,M123,O123:Q123,T123:V123,Y123,AE123)=0,COUNTIFS(Pagos!$B$6:$B$405,A123,Pagos!$C$6:$C$405,"&gt;0")=0),"",_xlfn.MAXIFS(Pagos!$C$6:$C$405,Pagos!$B$6:$B$405,A123))</f>
        <v/>
      </c>
      <c r="T123" s="52"/>
      <c r="U123" s="52"/>
      <c r="V123" s="44"/>
      <c r="W123" s="53" t="str">
        <f aca="false">IF(OR(COUNTA(B123:K123,M123,O123:Q123,T123:V123,Y123,AE123)=0,B123&lt;&gt;"Alojamiento y manutención",LEN(T123&amp;"")=0,LEN(U123&amp;"")=0),"",T123*U123)</f>
        <v/>
      </c>
      <c r="X123" s="49" t="str">
        <f aca="false">IF(OR(COUNTA(B123:K123,M123,O123:Q123,T123:V123,Y123,AE123)=0,B123&lt;&gt;"Asesoría y gestión",LEN(N123&amp;"")=0),"",IF(H123+I123-IF(J123="Sí",I123*IF(LEN(AE123&amp;"")=0,1,AE123),0)=0,0,ROUND(N123*H123/(H123+I123-IF(J123="Sí",I123*IF(LEN(AE123&amp;"")=0,1,AE123),0)),2)))</f>
        <v/>
      </c>
      <c r="Y123" s="44"/>
      <c r="Z123" s="54" t="str">
        <f aca="false">IF(COUNTA(B123:K123,M123,O123:Q123,T123:V123,Y123,AE123)=0,"",IF(OR(COUNTA(B123:K123,M123,O123:Q123,T123:V123,Y123,AE123)=0,LEN(B123&amp;"")=0,LEN(C123&amp;"")=0,LEN(D123&amp;"")=0,LEN(E123&amp;"")=0,LEN(F123&amp;"")=0,LEN(G123&amp;"")=0,LEN(H123&amp;"")=0,LEN(I123&amp;"")=0,LEN(J123&amp;"")=0,LEN(K123&amp;"")=0,LEN(O123&amp;"")=0,LEN(P123&amp;"")=0,LEN(Q123&amp;"")=0,LEN(V123&amp;"")=0,AND(B123="Alojamiento y manutención",OR(LEN(T123&amp;"")=0,LEN(U123&amp;"")=0))),"REVISAR: faltan datos","Completo"))</f>
        <v/>
      </c>
      <c r="AA123" s="55" t="str">
        <f aca="false">IF(COUNTA(B123:K123,M123,O123:Q123,T123:V123,Y123,AE123)=0,"",IF(OR(LEN(Datos!$B$20&amp;"")=0,LEN(F123&amp;"")=0),"REVISAR: falta período/fecha",IF(OR(F123&lt;Datos!$B$22,F123&gt;Datos!$B$21),"REVISAR: emisión fuera de período",IF(COUNTIFS(Pagos!$B$6:$B$405,A123,Pagos!$C$6:$C$405,"&gt;"&amp;Datos!$B$23)&gt;0,"REVISAR: pago fuera de plazo",IF(COUNTIFS(Pagos!$B$6:$B$405,A123,Pagos!$C$6:$C$405,"&gt;"&amp;Datos!$B$21)&gt;0,"REVISAR: arts. 14.3 / 15.4","Sin alerta de fechas")))))</f>
        <v/>
      </c>
      <c r="AB123" s="55" t="str">
        <f aca="false">IF(COUNTA(B123:K123,M123,O123:Q123,T123:V123,Y123,AE123)=0,"",IF(Z123&lt;&gt;"Completo","REVISAR: completar datos",IF(OR(H123&lt;0,I123&lt;0,K123&lt;=0,K123&gt;1,M123&lt;0,M123&gt;L123,O123&lt;0,P123&lt;0,Q123&lt;0,Q123&gt;H123+I123,N123&lt;0,O123&gt;N123,O123+P123&gt;L123+0.01,AND(J123&lt;&gt;"Sí",J123&lt;&gt;"No"),AND(LEN(AE123&amp;"")&lt;&gt;0,OR(AE123&lt;=0,AE123&gt;1,J123&lt;&gt;"Sí"))),"REVISAR: importes incoherentes",IF(ABS(R123-H123-I123)&gt;0.01,"REVISAR: pago incompleto/excesivo",IF(AND(B123="Alojamiento y manutención",OR(T123&lt;=0,U123&lt;=0,MOD(T123,1)&lt;&gt;0,MOD(U123,1)&lt;&gt;0)),"REVISAR: personas/días",IF(AND(Datos!$B$25="No recuperable",J123="Sí",I123&gt;0),"REVISAR: régimen IVA",IF(AND(Datos!$B$25="Totalmente recuperable",I123&gt;0,OR(J123&lt;&gt;"Sí",AND(LEN(AE123&amp;"")&lt;&gt;0,AE123&lt;&gt;1))),"REVISAR: régimen IVA",IF(AND(Datos!$B$25="Parcialmente recuperable",J123="Sí",I123&gt;0,LEN(AE123&amp;"")=0),"REVISAR: indicar % IVA", "Sin alerta de importes"))))))))</f>
        <v/>
      </c>
      <c r="AC123" s="55" t="str">
        <f aca="false">IF(COUNTA(B123:K123,M123,O123:Q123,T123:V123,Y123,AE123)=0,"",IF(OR(COUNTIFS($A$6:$A$205,A123)&gt;1,AND(LEN(D123&amp;"")&gt;0,LEN(E123&amp;"")&gt;0,COUNTIFS($D$6:$D$205,D123,$E$6:$E$205,E123)&gt;1)),"REVISAR: posible duplicado","Sin duplicado"))</f>
        <v/>
      </c>
      <c r="AD123" s="54" t="str">
        <f aca="false">IF(COUNTA(B123:K123,M123,O123:Q123,T123:V123,Y123,AE123)=0,"",IF(LEN(Datos!$B$17&amp;"")=0,"REVISAR: falta concesión",IF(AND(Q123&gt;0,COUNTIFS(Pagos!$B$6:$B$405,A123,Pagos!$E$6:$E$405,"Ingreso retenciones")=0),"REVISAR: acreditación IRPF",IF(LEN(Datos!$B$24&amp;"")=0,"REVISAR: seleccionar modalidad",IF(Datos!$B$24="Normal","Adjuntar factura y pagos","Conservar factura y pagos")))))</f>
        <v/>
      </c>
      <c r="AE123" s="56"/>
    </row>
    <row r="124" customFormat="false" ht="19.5" hidden="false" customHeight="true" outlineLevel="0" collapsed="false">
      <c r="A124" s="43" t="s">
        <v>229</v>
      </c>
      <c r="B124" s="44"/>
      <c r="C124" s="44"/>
      <c r="D124" s="45"/>
      <c r="E124" s="45"/>
      <c r="F124" s="46"/>
      <c r="G124" s="44"/>
      <c r="H124" s="47"/>
      <c r="I124" s="47"/>
      <c r="J124" s="44"/>
      <c r="K124" s="48"/>
      <c r="L124" s="49" t="str">
        <f aca="false">IF(OR(COUNTA(B124:K124,M124,O124:Q124,T124:V124,Y124,AE124)=0,LEN(H124&amp;"")=0,LEN(I124&amp;"")=0,LEN(J124&amp;"")=0,LEN(K124&amp;"")=0),"",ROUND((H124+I124-IF(J124="Sí",I124*IF(LEN(AE124&amp;"")=0,1,AE124),0))*K124,2))</f>
        <v/>
      </c>
      <c r="M124" s="47"/>
      <c r="N124" s="50" t="str">
        <f aca="false">IF(OR(COUNTA(B124:K124,M124,O124:Q124,T124:V124,Y124,AE124)=0,LEN(L124&amp;"")=0),"",IF(B124="Otros costes no subvencionables",0,IF(B124="Alojamiento y manutención",IF(LEN(W124&amp;"")=0,"",ROUND(MAX(0,MIN(L124-M124,W124*80)),2)),ROUND(L124-M124,2))))</f>
        <v/>
      </c>
      <c r="O124" s="47"/>
      <c r="P124" s="47"/>
      <c r="Q124" s="47"/>
      <c r="R124" s="49" t="str">
        <f aca="false">IF(COUNTA(B124:K124,M124,O124:Q124,T124:V124,Y124,AE124)=0,"",SUMIFS(Pagos!$D$6:$D$405,Pagos!$B$6:$B$405,A124))</f>
        <v/>
      </c>
      <c r="S124" s="51" t="str">
        <f aca="false">IF(OR(COUNTA(B124:K124,M124,O124:Q124,T124:V124,Y124,AE124)=0,COUNTIFS(Pagos!$B$6:$B$405,A124,Pagos!$C$6:$C$405,"&gt;0")=0),"",_xlfn.MAXIFS(Pagos!$C$6:$C$405,Pagos!$B$6:$B$405,A124))</f>
        <v/>
      </c>
      <c r="T124" s="52"/>
      <c r="U124" s="52"/>
      <c r="V124" s="44"/>
      <c r="W124" s="53" t="str">
        <f aca="false">IF(OR(COUNTA(B124:K124,M124,O124:Q124,T124:V124,Y124,AE124)=0,B124&lt;&gt;"Alojamiento y manutención",LEN(T124&amp;"")=0,LEN(U124&amp;"")=0),"",T124*U124)</f>
        <v/>
      </c>
      <c r="X124" s="49" t="str">
        <f aca="false">IF(OR(COUNTA(B124:K124,M124,O124:Q124,T124:V124,Y124,AE124)=0,B124&lt;&gt;"Asesoría y gestión",LEN(N124&amp;"")=0),"",IF(H124+I124-IF(J124="Sí",I124*IF(LEN(AE124&amp;"")=0,1,AE124),0)=0,0,ROUND(N124*H124/(H124+I124-IF(J124="Sí",I124*IF(LEN(AE124&amp;"")=0,1,AE124),0)),2)))</f>
        <v/>
      </c>
      <c r="Y124" s="44"/>
      <c r="Z124" s="54" t="str">
        <f aca="false">IF(COUNTA(B124:K124,M124,O124:Q124,T124:V124,Y124,AE124)=0,"",IF(OR(COUNTA(B124:K124,M124,O124:Q124,T124:V124,Y124,AE124)=0,LEN(B124&amp;"")=0,LEN(C124&amp;"")=0,LEN(D124&amp;"")=0,LEN(E124&amp;"")=0,LEN(F124&amp;"")=0,LEN(G124&amp;"")=0,LEN(H124&amp;"")=0,LEN(I124&amp;"")=0,LEN(J124&amp;"")=0,LEN(K124&amp;"")=0,LEN(O124&amp;"")=0,LEN(P124&amp;"")=0,LEN(Q124&amp;"")=0,LEN(V124&amp;"")=0,AND(B124="Alojamiento y manutención",OR(LEN(T124&amp;"")=0,LEN(U124&amp;"")=0))),"REVISAR: faltan datos","Completo"))</f>
        <v/>
      </c>
      <c r="AA124" s="55" t="str">
        <f aca="false">IF(COUNTA(B124:K124,M124,O124:Q124,T124:V124,Y124,AE124)=0,"",IF(OR(LEN(Datos!$B$20&amp;"")=0,LEN(F124&amp;"")=0),"REVISAR: falta período/fecha",IF(OR(F124&lt;Datos!$B$22,F124&gt;Datos!$B$21),"REVISAR: emisión fuera de período",IF(COUNTIFS(Pagos!$B$6:$B$405,A124,Pagos!$C$6:$C$405,"&gt;"&amp;Datos!$B$23)&gt;0,"REVISAR: pago fuera de plazo",IF(COUNTIFS(Pagos!$B$6:$B$405,A124,Pagos!$C$6:$C$405,"&gt;"&amp;Datos!$B$21)&gt;0,"REVISAR: arts. 14.3 / 15.4","Sin alerta de fechas")))))</f>
        <v/>
      </c>
      <c r="AB124" s="55" t="str">
        <f aca="false">IF(COUNTA(B124:K124,M124,O124:Q124,T124:V124,Y124,AE124)=0,"",IF(Z124&lt;&gt;"Completo","REVISAR: completar datos",IF(OR(H124&lt;0,I124&lt;0,K124&lt;=0,K124&gt;1,M124&lt;0,M124&gt;L124,O124&lt;0,P124&lt;0,Q124&lt;0,Q124&gt;H124+I124,N124&lt;0,O124&gt;N124,O124+P124&gt;L124+0.01,AND(J124&lt;&gt;"Sí",J124&lt;&gt;"No"),AND(LEN(AE124&amp;"")&lt;&gt;0,OR(AE124&lt;=0,AE124&gt;1,J124&lt;&gt;"Sí"))),"REVISAR: importes incoherentes",IF(ABS(R124-H124-I124)&gt;0.01,"REVISAR: pago incompleto/excesivo",IF(AND(B124="Alojamiento y manutención",OR(T124&lt;=0,U124&lt;=0,MOD(T124,1)&lt;&gt;0,MOD(U124,1)&lt;&gt;0)),"REVISAR: personas/días",IF(AND(Datos!$B$25="No recuperable",J124="Sí",I124&gt;0),"REVISAR: régimen IVA",IF(AND(Datos!$B$25="Totalmente recuperable",I124&gt;0,OR(J124&lt;&gt;"Sí",AND(LEN(AE124&amp;"")&lt;&gt;0,AE124&lt;&gt;1))),"REVISAR: régimen IVA",IF(AND(Datos!$B$25="Parcialmente recuperable",J124="Sí",I124&gt;0,LEN(AE124&amp;"")=0),"REVISAR: indicar % IVA", "Sin alerta de importes"))))))))</f>
        <v/>
      </c>
      <c r="AC124" s="55" t="str">
        <f aca="false">IF(COUNTA(B124:K124,M124,O124:Q124,T124:V124,Y124,AE124)=0,"",IF(OR(COUNTIFS($A$6:$A$205,A124)&gt;1,AND(LEN(D124&amp;"")&gt;0,LEN(E124&amp;"")&gt;0,COUNTIFS($D$6:$D$205,D124,$E$6:$E$205,E124)&gt;1)),"REVISAR: posible duplicado","Sin duplicado"))</f>
        <v/>
      </c>
      <c r="AD124" s="54" t="str">
        <f aca="false">IF(COUNTA(B124:K124,M124,O124:Q124,T124:V124,Y124,AE124)=0,"",IF(LEN(Datos!$B$17&amp;"")=0,"REVISAR: falta concesión",IF(AND(Q124&gt;0,COUNTIFS(Pagos!$B$6:$B$405,A124,Pagos!$E$6:$E$405,"Ingreso retenciones")=0),"REVISAR: acreditación IRPF",IF(LEN(Datos!$B$24&amp;"")=0,"REVISAR: seleccionar modalidad",IF(Datos!$B$24="Normal","Adjuntar factura y pagos","Conservar factura y pagos")))))</f>
        <v/>
      </c>
      <c r="AE124" s="56"/>
    </row>
    <row r="125" customFormat="false" ht="19.5" hidden="false" customHeight="true" outlineLevel="0" collapsed="false">
      <c r="A125" s="43" t="s">
        <v>230</v>
      </c>
      <c r="B125" s="44"/>
      <c r="C125" s="44"/>
      <c r="D125" s="45"/>
      <c r="E125" s="45"/>
      <c r="F125" s="46"/>
      <c r="G125" s="44"/>
      <c r="H125" s="47"/>
      <c r="I125" s="47"/>
      <c r="J125" s="44"/>
      <c r="K125" s="48"/>
      <c r="L125" s="49" t="str">
        <f aca="false">IF(OR(COUNTA(B125:K125,M125,O125:Q125,T125:V125,Y125,AE125)=0,LEN(H125&amp;"")=0,LEN(I125&amp;"")=0,LEN(J125&amp;"")=0,LEN(K125&amp;"")=0),"",ROUND((H125+I125-IF(J125="Sí",I125*IF(LEN(AE125&amp;"")=0,1,AE125),0))*K125,2))</f>
        <v/>
      </c>
      <c r="M125" s="47"/>
      <c r="N125" s="50" t="str">
        <f aca="false">IF(OR(COUNTA(B125:K125,M125,O125:Q125,T125:V125,Y125,AE125)=0,LEN(L125&amp;"")=0),"",IF(B125="Otros costes no subvencionables",0,IF(B125="Alojamiento y manutención",IF(LEN(W125&amp;"")=0,"",ROUND(MAX(0,MIN(L125-M125,W125*80)),2)),ROUND(L125-M125,2))))</f>
        <v/>
      </c>
      <c r="O125" s="47"/>
      <c r="P125" s="47"/>
      <c r="Q125" s="47"/>
      <c r="R125" s="49" t="str">
        <f aca="false">IF(COUNTA(B125:K125,M125,O125:Q125,T125:V125,Y125,AE125)=0,"",SUMIFS(Pagos!$D$6:$D$405,Pagos!$B$6:$B$405,A125))</f>
        <v/>
      </c>
      <c r="S125" s="51" t="str">
        <f aca="false">IF(OR(COUNTA(B125:K125,M125,O125:Q125,T125:V125,Y125,AE125)=0,COUNTIFS(Pagos!$B$6:$B$405,A125,Pagos!$C$6:$C$405,"&gt;0")=0),"",_xlfn.MAXIFS(Pagos!$C$6:$C$405,Pagos!$B$6:$B$405,A125))</f>
        <v/>
      </c>
      <c r="T125" s="52"/>
      <c r="U125" s="52"/>
      <c r="V125" s="44"/>
      <c r="W125" s="53" t="str">
        <f aca="false">IF(OR(COUNTA(B125:K125,M125,O125:Q125,T125:V125,Y125,AE125)=0,B125&lt;&gt;"Alojamiento y manutención",LEN(T125&amp;"")=0,LEN(U125&amp;"")=0),"",T125*U125)</f>
        <v/>
      </c>
      <c r="X125" s="49" t="str">
        <f aca="false">IF(OR(COUNTA(B125:K125,M125,O125:Q125,T125:V125,Y125,AE125)=0,B125&lt;&gt;"Asesoría y gestión",LEN(N125&amp;"")=0),"",IF(H125+I125-IF(J125="Sí",I125*IF(LEN(AE125&amp;"")=0,1,AE125),0)=0,0,ROUND(N125*H125/(H125+I125-IF(J125="Sí",I125*IF(LEN(AE125&amp;"")=0,1,AE125),0)),2)))</f>
        <v/>
      </c>
      <c r="Y125" s="44"/>
      <c r="Z125" s="54" t="str">
        <f aca="false">IF(COUNTA(B125:K125,M125,O125:Q125,T125:V125,Y125,AE125)=0,"",IF(OR(COUNTA(B125:K125,M125,O125:Q125,T125:V125,Y125,AE125)=0,LEN(B125&amp;"")=0,LEN(C125&amp;"")=0,LEN(D125&amp;"")=0,LEN(E125&amp;"")=0,LEN(F125&amp;"")=0,LEN(G125&amp;"")=0,LEN(H125&amp;"")=0,LEN(I125&amp;"")=0,LEN(J125&amp;"")=0,LEN(K125&amp;"")=0,LEN(O125&amp;"")=0,LEN(P125&amp;"")=0,LEN(Q125&amp;"")=0,LEN(V125&amp;"")=0,AND(B125="Alojamiento y manutención",OR(LEN(T125&amp;"")=0,LEN(U125&amp;"")=0))),"REVISAR: faltan datos","Completo"))</f>
        <v/>
      </c>
      <c r="AA125" s="55" t="str">
        <f aca="false">IF(COUNTA(B125:K125,M125,O125:Q125,T125:V125,Y125,AE125)=0,"",IF(OR(LEN(Datos!$B$20&amp;"")=0,LEN(F125&amp;"")=0),"REVISAR: falta período/fecha",IF(OR(F125&lt;Datos!$B$22,F125&gt;Datos!$B$21),"REVISAR: emisión fuera de período",IF(COUNTIFS(Pagos!$B$6:$B$405,A125,Pagos!$C$6:$C$405,"&gt;"&amp;Datos!$B$23)&gt;0,"REVISAR: pago fuera de plazo",IF(COUNTIFS(Pagos!$B$6:$B$405,A125,Pagos!$C$6:$C$405,"&gt;"&amp;Datos!$B$21)&gt;0,"REVISAR: arts. 14.3 / 15.4","Sin alerta de fechas")))))</f>
        <v/>
      </c>
      <c r="AB125" s="55" t="str">
        <f aca="false">IF(COUNTA(B125:K125,M125,O125:Q125,T125:V125,Y125,AE125)=0,"",IF(Z125&lt;&gt;"Completo","REVISAR: completar datos",IF(OR(H125&lt;0,I125&lt;0,K125&lt;=0,K125&gt;1,M125&lt;0,M125&gt;L125,O125&lt;0,P125&lt;0,Q125&lt;0,Q125&gt;H125+I125,N125&lt;0,O125&gt;N125,O125+P125&gt;L125+0.01,AND(J125&lt;&gt;"Sí",J125&lt;&gt;"No"),AND(LEN(AE125&amp;"")&lt;&gt;0,OR(AE125&lt;=0,AE125&gt;1,J125&lt;&gt;"Sí"))),"REVISAR: importes incoherentes",IF(ABS(R125-H125-I125)&gt;0.01,"REVISAR: pago incompleto/excesivo",IF(AND(B125="Alojamiento y manutención",OR(T125&lt;=0,U125&lt;=0,MOD(T125,1)&lt;&gt;0,MOD(U125,1)&lt;&gt;0)),"REVISAR: personas/días",IF(AND(Datos!$B$25="No recuperable",J125="Sí",I125&gt;0),"REVISAR: régimen IVA",IF(AND(Datos!$B$25="Totalmente recuperable",I125&gt;0,OR(J125&lt;&gt;"Sí",AND(LEN(AE125&amp;"")&lt;&gt;0,AE125&lt;&gt;1))),"REVISAR: régimen IVA",IF(AND(Datos!$B$25="Parcialmente recuperable",J125="Sí",I125&gt;0,LEN(AE125&amp;"")=0),"REVISAR: indicar % IVA", "Sin alerta de importes"))))))))</f>
        <v/>
      </c>
      <c r="AC125" s="55" t="str">
        <f aca="false">IF(COUNTA(B125:K125,M125,O125:Q125,T125:V125,Y125,AE125)=0,"",IF(OR(COUNTIFS($A$6:$A$205,A125)&gt;1,AND(LEN(D125&amp;"")&gt;0,LEN(E125&amp;"")&gt;0,COUNTIFS($D$6:$D$205,D125,$E$6:$E$205,E125)&gt;1)),"REVISAR: posible duplicado","Sin duplicado"))</f>
        <v/>
      </c>
      <c r="AD125" s="54" t="str">
        <f aca="false">IF(COUNTA(B125:K125,M125,O125:Q125,T125:V125,Y125,AE125)=0,"",IF(LEN(Datos!$B$17&amp;"")=0,"REVISAR: falta concesión",IF(AND(Q125&gt;0,COUNTIFS(Pagos!$B$6:$B$405,A125,Pagos!$E$6:$E$405,"Ingreso retenciones")=0),"REVISAR: acreditación IRPF",IF(LEN(Datos!$B$24&amp;"")=0,"REVISAR: seleccionar modalidad",IF(Datos!$B$24="Normal","Adjuntar factura y pagos","Conservar factura y pagos")))))</f>
        <v/>
      </c>
      <c r="AE125" s="56"/>
    </row>
    <row r="126" customFormat="false" ht="19.5" hidden="false" customHeight="true" outlineLevel="0" collapsed="false">
      <c r="A126" s="43" t="s">
        <v>231</v>
      </c>
      <c r="B126" s="44"/>
      <c r="C126" s="44"/>
      <c r="D126" s="45"/>
      <c r="E126" s="45"/>
      <c r="F126" s="46"/>
      <c r="G126" s="44"/>
      <c r="H126" s="47"/>
      <c r="I126" s="47"/>
      <c r="J126" s="44"/>
      <c r="K126" s="48"/>
      <c r="L126" s="49" t="str">
        <f aca="false">IF(OR(COUNTA(B126:K126,M126,O126:Q126,T126:V126,Y126,AE126)=0,LEN(H126&amp;"")=0,LEN(I126&amp;"")=0,LEN(J126&amp;"")=0,LEN(K126&amp;"")=0),"",ROUND((H126+I126-IF(J126="Sí",I126*IF(LEN(AE126&amp;"")=0,1,AE126),0))*K126,2))</f>
        <v/>
      </c>
      <c r="M126" s="47"/>
      <c r="N126" s="50" t="str">
        <f aca="false">IF(OR(COUNTA(B126:K126,M126,O126:Q126,T126:V126,Y126,AE126)=0,LEN(L126&amp;"")=0),"",IF(B126="Otros costes no subvencionables",0,IF(B126="Alojamiento y manutención",IF(LEN(W126&amp;"")=0,"",ROUND(MAX(0,MIN(L126-M126,W126*80)),2)),ROUND(L126-M126,2))))</f>
        <v/>
      </c>
      <c r="O126" s="47"/>
      <c r="P126" s="47"/>
      <c r="Q126" s="47"/>
      <c r="R126" s="49" t="str">
        <f aca="false">IF(COUNTA(B126:K126,M126,O126:Q126,T126:V126,Y126,AE126)=0,"",SUMIFS(Pagos!$D$6:$D$405,Pagos!$B$6:$B$405,A126))</f>
        <v/>
      </c>
      <c r="S126" s="51" t="str">
        <f aca="false">IF(OR(COUNTA(B126:K126,M126,O126:Q126,T126:V126,Y126,AE126)=0,COUNTIFS(Pagos!$B$6:$B$405,A126,Pagos!$C$6:$C$405,"&gt;0")=0),"",_xlfn.MAXIFS(Pagos!$C$6:$C$405,Pagos!$B$6:$B$405,A126))</f>
        <v/>
      </c>
      <c r="T126" s="52"/>
      <c r="U126" s="52"/>
      <c r="V126" s="44"/>
      <c r="W126" s="53" t="str">
        <f aca="false">IF(OR(COUNTA(B126:K126,M126,O126:Q126,T126:V126,Y126,AE126)=0,B126&lt;&gt;"Alojamiento y manutención",LEN(T126&amp;"")=0,LEN(U126&amp;"")=0),"",T126*U126)</f>
        <v/>
      </c>
      <c r="X126" s="49" t="str">
        <f aca="false">IF(OR(COUNTA(B126:K126,M126,O126:Q126,T126:V126,Y126,AE126)=0,B126&lt;&gt;"Asesoría y gestión",LEN(N126&amp;"")=0),"",IF(H126+I126-IF(J126="Sí",I126*IF(LEN(AE126&amp;"")=0,1,AE126),0)=0,0,ROUND(N126*H126/(H126+I126-IF(J126="Sí",I126*IF(LEN(AE126&amp;"")=0,1,AE126),0)),2)))</f>
        <v/>
      </c>
      <c r="Y126" s="44"/>
      <c r="Z126" s="54" t="str">
        <f aca="false">IF(COUNTA(B126:K126,M126,O126:Q126,T126:V126,Y126,AE126)=0,"",IF(OR(COUNTA(B126:K126,M126,O126:Q126,T126:V126,Y126,AE126)=0,LEN(B126&amp;"")=0,LEN(C126&amp;"")=0,LEN(D126&amp;"")=0,LEN(E126&amp;"")=0,LEN(F126&amp;"")=0,LEN(G126&amp;"")=0,LEN(H126&amp;"")=0,LEN(I126&amp;"")=0,LEN(J126&amp;"")=0,LEN(K126&amp;"")=0,LEN(O126&amp;"")=0,LEN(P126&amp;"")=0,LEN(Q126&amp;"")=0,LEN(V126&amp;"")=0,AND(B126="Alojamiento y manutención",OR(LEN(T126&amp;"")=0,LEN(U126&amp;"")=0))),"REVISAR: faltan datos","Completo"))</f>
        <v/>
      </c>
      <c r="AA126" s="55" t="str">
        <f aca="false">IF(COUNTA(B126:K126,M126,O126:Q126,T126:V126,Y126,AE126)=0,"",IF(OR(LEN(Datos!$B$20&amp;"")=0,LEN(F126&amp;"")=0),"REVISAR: falta período/fecha",IF(OR(F126&lt;Datos!$B$22,F126&gt;Datos!$B$21),"REVISAR: emisión fuera de período",IF(COUNTIFS(Pagos!$B$6:$B$405,A126,Pagos!$C$6:$C$405,"&gt;"&amp;Datos!$B$23)&gt;0,"REVISAR: pago fuera de plazo",IF(COUNTIFS(Pagos!$B$6:$B$405,A126,Pagos!$C$6:$C$405,"&gt;"&amp;Datos!$B$21)&gt;0,"REVISAR: arts. 14.3 / 15.4","Sin alerta de fechas")))))</f>
        <v/>
      </c>
      <c r="AB126" s="55" t="str">
        <f aca="false">IF(COUNTA(B126:K126,M126,O126:Q126,T126:V126,Y126,AE126)=0,"",IF(Z126&lt;&gt;"Completo","REVISAR: completar datos",IF(OR(H126&lt;0,I126&lt;0,K126&lt;=0,K126&gt;1,M126&lt;0,M126&gt;L126,O126&lt;0,P126&lt;0,Q126&lt;0,Q126&gt;H126+I126,N126&lt;0,O126&gt;N126,O126+P126&gt;L126+0.01,AND(J126&lt;&gt;"Sí",J126&lt;&gt;"No"),AND(LEN(AE126&amp;"")&lt;&gt;0,OR(AE126&lt;=0,AE126&gt;1,J126&lt;&gt;"Sí"))),"REVISAR: importes incoherentes",IF(ABS(R126-H126-I126)&gt;0.01,"REVISAR: pago incompleto/excesivo",IF(AND(B126="Alojamiento y manutención",OR(T126&lt;=0,U126&lt;=0,MOD(T126,1)&lt;&gt;0,MOD(U126,1)&lt;&gt;0)),"REVISAR: personas/días",IF(AND(Datos!$B$25="No recuperable",J126="Sí",I126&gt;0),"REVISAR: régimen IVA",IF(AND(Datos!$B$25="Totalmente recuperable",I126&gt;0,OR(J126&lt;&gt;"Sí",AND(LEN(AE126&amp;"")&lt;&gt;0,AE126&lt;&gt;1))),"REVISAR: régimen IVA",IF(AND(Datos!$B$25="Parcialmente recuperable",J126="Sí",I126&gt;0,LEN(AE126&amp;"")=0),"REVISAR: indicar % IVA", "Sin alerta de importes"))))))))</f>
        <v/>
      </c>
      <c r="AC126" s="55" t="str">
        <f aca="false">IF(COUNTA(B126:K126,M126,O126:Q126,T126:V126,Y126,AE126)=0,"",IF(OR(COUNTIFS($A$6:$A$205,A126)&gt;1,AND(LEN(D126&amp;"")&gt;0,LEN(E126&amp;"")&gt;0,COUNTIFS($D$6:$D$205,D126,$E$6:$E$205,E126)&gt;1)),"REVISAR: posible duplicado","Sin duplicado"))</f>
        <v/>
      </c>
      <c r="AD126" s="54" t="str">
        <f aca="false">IF(COUNTA(B126:K126,M126,O126:Q126,T126:V126,Y126,AE126)=0,"",IF(LEN(Datos!$B$17&amp;"")=0,"REVISAR: falta concesión",IF(AND(Q126&gt;0,COUNTIFS(Pagos!$B$6:$B$405,A126,Pagos!$E$6:$E$405,"Ingreso retenciones")=0),"REVISAR: acreditación IRPF",IF(LEN(Datos!$B$24&amp;"")=0,"REVISAR: seleccionar modalidad",IF(Datos!$B$24="Normal","Adjuntar factura y pagos","Conservar factura y pagos")))))</f>
        <v/>
      </c>
      <c r="AE126" s="56"/>
    </row>
    <row r="127" customFormat="false" ht="19.5" hidden="false" customHeight="true" outlineLevel="0" collapsed="false">
      <c r="A127" s="43" t="s">
        <v>232</v>
      </c>
      <c r="B127" s="44"/>
      <c r="C127" s="44"/>
      <c r="D127" s="45"/>
      <c r="E127" s="45"/>
      <c r="F127" s="46"/>
      <c r="G127" s="44"/>
      <c r="H127" s="47"/>
      <c r="I127" s="47"/>
      <c r="J127" s="44"/>
      <c r="K127" s="48"/>
      <c r="L127" s="49" t="str">
        <f aca="false">IF(OR(COUNTA(B127:K127,M127,O127:Q127,T127:V127,Y127,AE127)=0,LEN(H127&amp;"")=0,LEN(I127&amp;"")=0,LEN(J127&amp;"")=0,LEN(K127&amp;"")=0),"",ROUND((H127+I127-IF(J127="Sí",I127*IF(LEN(AE127&amp;"")=0,1,AE127),0))*K127,2))</f>
        <v/>
      </c>
      <c r="M127" s="47"/>
      <c r="N127" s="50" t="str">
        <f aca="false">IF(OR(COUNTA(B127:K127,M127,O127:Q127,T127:V127,Y127,AE127)=0,LEN(L127&amp;"")=0),"",IF(B127="Otros costes no subvencionables",0,IF(B127="Alojamiento y manutención",IF(LEN(W127&amp;"")=0,"",ROUND(MAX(0,MIN(L127-M127,W127*80)),2)),ROUND(L127-M127,2))))</f>
        <v/>
      </c>
      <c r="O127" s="47"/>
      <c r="P127" s="47"/>
      <c r="Q127" s="47"/>
      <c r="R127" s="49" t="str">
        <f aca="false">IF(COUNTA(B127:K127,M127,O127:Q127,T127:V127,Y127,AE127)=0,"",SUMIFS(Pagos!$D$6:$D$405,Pagos!$B$6:$B$405,A127))</f>
        <v/>
      </c>
      <c r="S127" s="51" t="str">
        <f aca="false">IF(OR(COUNTA(B127:K127,M127,O127:Q127,T127:V127,Y127,AE127)=0,COUNTIFS(Pagos!$B$6:$B$405,A127,Pagos!$C$6:$C$405,"&gt;0")=0),"",_xlfn.MAXIFS(Pagos!$C$6:$C$405,Pagos!$B$6:$B$405,A127))</f>
        <v/>
      </c>
      <c r="T127" s="52"/>
      <c r="U127" s="52"/>
      <c r="V127" s="44"/>
      <c r="W127" s="53" t="str">
        <f aca="false">IF(OR(COUNTA(B127:K127,M127,O127:Q127,T127:V127,Y127,AE127)=0,B127&lt;&gt;"Alojamiento y manutención",LEN(T127&amp;"")=0,LEN(U127&amp;"")=0),"",T127*U127)</f>
        <v/>
      </c>
      <c r="X127" s="49" t="str">
        <f aca="false">IF(OR(COUNTA(B127:K127,M127,O127:Q127,T127:V127,Y127,AE127)=0,B127&lt;&gt;"Asesoría y gestión",LEN(N127&amp;"")=0),"",IF(H127+I127-IF(J127="Sí",I127*IF(LEN(AE127&amp;"")=0,1,AE127),0)=0,0,ROUND(N127*H127/(H127+I127-IF(J127="Sí",I127*IF(LEN(AE127&amp;"")=0,1,AE127),0)),2)))</f>
        <v/>
      </c>
      <c r="Y127" s="44"/>
      <c r="Z127" s="54" t="str">
        <f aca="false">IF(COUNTA(B127:K127,M127,O127:Q127,T127:V127,Y127,AE127)=0,"",IF(OR(COUNTA(B127:K127,M127,O127:Q127,T127:V127,Y127,AE127)=0,LEN(B127&amp;"")=0,LEN(C127&amp;"")=0,LEN(D127&amp;"")=0,LEN(E127&amp;"")=0,LEN(F127&amp;"")=0,LEN(G127&amp;"")=0,LEN(H127&amp;"")=0,LEN(I127&amp;"")=0,LEN(J127&amp;"")=0,LEN(K127&amp;"")=0,LEN(O127&amp;"")=0,LEN(P127&amp;"")=0,LEN(Q127&amp;"")=0,LEN(V127&amp;"")=0,AND(B127="Alojamiento y manutención",OR(LEN(T127&amp;"")=0,LEN(U127&amp;"")=0))),"REVISAR: faltan datos","Completo"))</f>
        <v/>
      </c>
      <c r="AA127" s="55" t="str">
        <f aca="false">IF(COUNTA(B127:K127,M127,O127:Q127,T127:V127,Y127,AE127)=0,"",IF(OR(LEN(Datos!$B$20&amp;"")=0,LEN(F127&amp;"")=0),"REVISAR: falta período/fecha",IF(OR(F127&lt;Datos!$B$22,F127&gt;Datos!$B$21),"REVISAR: emisión fuera de período",IF(COUNTIFS(Pagos!$B$6:$B$405,A127,Pagos!$C$6:$C$405,"&gt;"&amp;Datos!$B$23)&gt;0,"REVISAR: pago fuera de plazo",IF(COUNTIFS(Pagos!$B$6:$B$405,A127,Pagos!$C$6:$C$405,"&gt;"&amp;Datos!$B$21)&gt;0,"REVISAR: arts. 14.3 / 15.4","Sin alerta de fechas")))))</f>
        <v/>
      </c>
      <c r="AB127" s="55" t="str">
        <f aca="false">IF(COUNTA(B127:K127,M127,O127:Q127,T127:V127,Y127,AE127)=0,"",IF(Z127&lt;&gt;"Completo","REVISAR: completar datos",IF(OR(H127&lt;0,I127&lt;0,K127&lt;=0,K127&gt;1,M127&lt;0,M127&gt;L127,O127&lt;0,P127&lt;0,Q127&lt;0,Q127&gt;H127+I127,N127&lt;0,O127&gt;N127,O127+P127&gt;L127+0.01,AND(J127&lt;&gt;"Sí",J127&lt;&gt;"No"),AND(LEN(AE127&amp;"")&lt;&gt;0,OR(AE127&lt;=0,AE127&gt;1,J127&lt;&gt;"Sí"))),"REVISAR: importes incoherentes",IF(ABS(R127-H127-I127)&gt;0.01,"REVISAR: pago incompleto/excesivo",IF(AND(B127="Alojamiento y manutención",OR(T127&lt;=0,U127&lt;=0,MOD(T127,1)&lt;&gt;0,MOD(U127,1)&lt;&gt;0)),"REVISAR: personas/días",IF(AND(Datos!$B$25="No recuperable",J127="Sí",I127&gt;0),"REVISAR: régimen IVA",IF(AND(Datos!$B$25="Totalmente recuperable",I127&gt;0,OR(J127&lt;&gt;"Sí",AND(LEN(AE127&amp;"")&lt;&gt;0,AE127&lt;&gt;1))),"REVISAR: régimen IVA",IF(AND(Datos!$B$25="Parcialmente recuperable",J127="Sí",I127&gt;0,LEN(AE127&amp;"")=0),"REVISAR: indicar % IVA", "Sin alerta de importes"))))))))</f>
        <v/>
      </c>
      <c r="AC127" s="55" t="str">
        <f aca="false">IF(COUNTA(B127:K127,M127,O127:Q127,T127:V127,Y127,AE127)=0,"",IF(OR(COUNTIFS($A$6:$A$205,A127)&gt;1,AND(LEN(D127&amp;"")&gt;0,LEN(E127&amp;"")&gt;0,COUNTIFS($D$6:$D$205,D127,$E$6:$E$205,E127)&gt;1)),"REVISAR: posible duplicado","Sin duplicado"))</f>
        <v/>
      </c>
      <c r="AD127" s="54" t="str">
        <f aca="false">IF(COUNTA(B127:K127,M127,O127:Q127,T127:V127,Y127,AE127)=0,"",IF(LEN(Datos!$B$17&amp;"")=0,"REVISAR: falta concesión",IF(AND(Q127&gt;0,COUNTIFS(Pagos!$B$6:$B$405,A127,Pagos!$E$6:$E$405,"Ingreso retenciones")=0),"REVISAR: acreditación IRPF",IF(LEN(Datos!$B$24&amp;"")=0,"REVISAR: seleccionar modalidad",IF(Datos!$B$24="Normal","Adjuntar factura y pagos","Conservar factura y pagos")))))</f>
        <v/>
      </c>
      <c r="AE127" s="56"/>
    </row>
    <row r="128" customFormat="false" ht="19.5" hidden="false" customHeight="true" outlineLevel="0" collapsed="false">
      <c r="A128" s="43" t="s">
        <v>233</v>
      </c>
      <c r="B128" s="44"/>
      <c r="C128" s="44"/>
      <c r="D128" s="45"/>
      <c r="E128" s="45"/>
      <c r="F128" s="46"/>
      <c r="G128" s="44"/>
      <c r="H128" s="47"/>
      <c r="I128" s="47"/>
      <c r="J128" s="44"/>
      <c r="K128" s="48"/>
      <c r="L128" s="49" t="str">
        <f aca="false">IF(OR(COUNTA(B128:K128,M128,O128:Q128,T128:V128,Y128,AE128)=0,LEN(H128&amp;"")=0,LEN(I128&amp;"")=0,LEN(J128&amp;"")=0,LEN(K128&amp;"")=0),"",ROUND((H128+I128-IF(J128="Sí",I128*IF(LEN(AE128&amp;"")=0,1,AE128),0))*K128,2))</f>
        <v/>
      </c>
      <c r="M128" s="47"/>
      <c r="N128" s="50" t="str">
        <f aca="false">IF(OR(COUNTA(B128:K128,M128,O128:Q128,T128:V128,Y128,AE128)=0,LEN(L128&amp;"")=0),"",IF(B128="Otros costes no subvencionables",0,IF(B128="Alojamiento y manutención",IF(LEN(W128&amp;"")=0,"",ROUND(MAX(0,MIN(L128-M128,W128*80)),2)),ROUND(L128-M128,2))))</f>
        <v/>
      </c>
      <c r="O128" s="47"/>
      <c r="P128" s="47"/>
      <c r="Q128" s="47"/>
      <c r="R128" s="49" t="str">
        <f aca="false">IF(COUNTA(B128:K128,M128,O128:Q128,T128:V128,Y128,AE128)=0,"",SUMIFS(Pagos!$D$6:$D$405,Pagos!$B$6:$B$405,A128))</f>
        <v/>
      </c>
      <c r="S128" s="51" t="str">
        <f aca="false">IF(OR(COUNTA(B128:K128,M128,O128:Q128,T128:V128,Y128,AE128)=0,COUNTIFS(Pagos!$B$6:$B$405,A128,Pagos!$C$6:$C$405,"&gt;0")=0),"",_xlfn.MAXIFS(Pagos!$C$6:$C$405,Pagos!$B$6:$B$405,A128))</f>
        <v/>
      </c>
      <c r="T128" s="52"/>
      <c r="U128" s="52"/>
      <c r="V128" s="44"/>
      <c r="W128" s="53" t="str">
        <f aca="false">IF(OR(COUNTA(B128:K128,M128,O128:Q128,T128:V128,Y128,AE128)=0,B128&lt;&gt;"Alojamiento y manutención",LEN(T128&amp;"")=0,LEN(U128&amp;"")=0),"",T128*U128)</f>
        <v/>
      </c>
      <c r="X128" s="49" t="str">
        <f aca="false">IF(OR(COUNTA(B128:K128,M128,O128:Q128,T128:V128,Y128,AE128)=0,B128&lt;&gt;"Asesoría y gestión",LEN(N128&amp;"")=0),"",IF(H128+I128-IF(J128="Sí",I128*IF(LEN(AE128&amp;"")=0,1,AE128),0)=0,0,ROUND(N128*H128/(H128+I128-IF(J128="Sí",I128*IF(LEN(AE128&amp;"")=0,1,AE128),0)),2)))</f>
        <v/>
      </c>
      <c r="Y128" s="44"/>
      <c r="Z128" s="54" t="str">
        <f aca="false">IF(COUNTA(B128:K128,M128,O128:Q128,T128:V128,Y128,AE128)=0,"",IF(OR(COUNTA(B128:K128,M128,O128:Q128,T128:V128,Y128,AE128)=0,LEN(B128&amp;"")=0,LEN(C128&amp;"")=0,LEN(D128&amp;"")=0,LEN(E128&amp;"")=0,LEN(F128&amp;"")=0,LEN(G128&amp;"")=0,LEN(H128&amp;"")=0,LEN(I128&amp;"")=0,LEN(J128&amp;"")=0,LEN(K128&amp;"")=0,LEN(O128&amp;"")=0,LEN(P128&amp;"")=0,LEN(Q128&amp;"")=0,LEN(V128&amp;"")=0,AND(B128="Alojamiento y manutención",OR(LEN(T128&amp;"")=0,LEN(U128&amp;"")=0))),"REVISAR: faltan datos","Completo"))</f>
        <v/>
      </c>
      <c r="AA128" s="55" t="str">
        <f aca="false">IF(COUNTA(B128:K128,M128,O128:Q128,T128:V128,Y128,AE128)=0,"",IF(OR(LEN(Datos!$B$20&amp;"")=0,LEN(F128&amp;"")=0),"REVISAR: falta período/fecha",IF(OR(F128&lt;Datos!$B$22,F128&gt;Datos!$B$21),"REVISAR: emisión fuera de período",IF(COUNTIFS(Pagos!$B$6:$B$405,A128,Pagos!$C$6:$C$405,"&gt;"&amp;Datos!$B$23)&gt;0,"REVISAR: pago fuera de plazo",IF(COUNTIFS(Pagos!$B$6:$B$405,A128,Pagos!$C$6:$C$405,"&gt;"&amp;Datos!$B$21)&gt;0,"REVISAR: arts. 14.3 / 15.4","Sin alerta de fechas")))))</f>
        <v/>
      </c>
      <c r="AB128" s="55" t="str">
        <f aca="false">IF(COUNTA(B128:K128,M128,O128:Q128,T128:V128,Y128,AE128)=0,"",IF(Z128&lt;&gt;"Completo","REVISAR: completar datos",IF(OR(H128&lt;0,I128&lt;0,K128&lt;=0,K128&gt;1,M128&lt;0,M128&gt;L128,O128&lt;0,P128&lt;0,Q128&lt;0,Q128&gt;H128+I128,N128&lt;0,O128&gt;N128,O128+P128&gt;L128+0.01,AND(J128&lt;&gt;"Sí",J128&lt;&gt;"No"),AND(LEN(AE128&amp;"")&lt;&gt;0,OR(AE128&lt;=0,AE128&gt;1,J128&lt;&gt;"Sí"))),"REVISAR: importes incoherentes",IF(ABS(R128-H128-I128)&gt;0.01,"REVISAR: pago incompleto/excesivo",IF(AND(B128="Alojamiento y manutención",OR(T128&lt;=0,U128&lt;=0,MOD(T128,1)&lt;&gt;0,MOD(U128,1)&lt;&gt;0)),"REVISAR: personas/días",IF(AND(Datos!$B$25="No recuperable",J128="Sí",I128&gt;0),"REVISAR: régimen IVA",IF(AND(Datos!$B$25="Totalmente recuperable",I128&gt;0,OR(J128&lt;&gt;"Sí",AND(LEN(AE128&amp;"")&lt;&gt;0,AE128&lt;&gt;1))),"REVISAR: régimen IVA",IF(AND(Datos!$B$25="Parcialmente recuperable",J128="Sí",I128&gt;0,LEN(AE128&amp;"")=0),"REVISAR: indicar % IVA", "Sin alerta de importes"))))))))</f>
        <v/>
      </c>
      <c r="AC128" s="55" t="str">
        <f aca="false">IF(COUNTA(B128:K128,M128,O128:Q128,T128:V128,Y128,AE128)=0,"",IF(OR(COUNTIFS($A$6:$A$205,A128)&gt;1,AND(LEN(D128&amp;"")&gt;0,LEN(E128&amp;"")&gt;0,COUNTIFS($D$6:$D$205,D128,$E$6:$E$205,E128)&gt;1)),"REVISAR: posible duplicado","Sin duplicado"))</f>
        <v/>
      </c>
      <c r="AD128" s="54" t="str">
        <f aca="false">IF(COUNTA(B128:K128,M128,O128:Q128,T128:V128,Y128,AE128)=0,"",IF(LEN(Datos!$B$17&amp;"")=0,"REVISAR: falta concesión",IF(AND(Q128&gt;0,COUNTIFS(Pagos!$B$6:$B$405,A128,Pagos!$E$6:$E$405,"Ingreso retenciones")=0),"REVISAR: acreditación IRPF",IF(LEN(Datos!$B$24&amp;"")=0,"REVISAR: seleccionar modalidad",IF(Datos!$B$24="Normal","Adjuntar factura y pagos","Conservar factura y pagos")))))</f>
        <v/>
      </c>
      <c r="AE128" s="56"/>
    </row>
    <row r="129" customFormat="false" ht="19.5" hidden="false" customHeight="true" outlineLevel="0" collapsed="false">
      <c r="A129" s="43" t="s">
        <v>234</v>
      </c>
      <c r="B129" s="44"/>
      <c r="C129" s="44"/>
      <c r="D129" s="45"/>
      <c r="E129" s="45"/>
      <c r="F129" s="46"/>
      <c r="G129" s="44"/>
      <c r="H129" s="47"/>
      <c r="I129" s="47"/>
      <c r="J129" s="44"/>
      <c r="K129" s="48"/>
      <c r="L129" s="49" t="str">
        <f aca="false">IF(OR(COUNTA(B129:K129,M129,O129:Q129,T129:V129,Y129,AE129)=0,LEN(H129&amp;"")=0,LEN(I129&amp;"")=0,LEN(J129&amp;"")=0,LEN(K129&amp;"")=0),"",ROUND((H129+I129-IF(J129="Sí",I129*IF(LEN(AE129&amp;"")=0,1,AE129),0))*K129,2))</f>
        <v/>
      </c>
      <c r="M129" s="47"/>
      <c r="N129" s="50" t="str">
        <f aca="false">IF(OR(COUNTA(B129:K129,M129,O129:Q129,T129:V129,Y129,AE129)=0,LEN(L129&amp;"")=0),"",IF(B129="Otros costes no subvencionables",0,IF(B129="Alojamiento y manutención",IF(LEN(W129&amp;"")=0,"",ROUND(MAX(0,MIN(L129-M129,W129*80)),2)),ROUND(L129-M129,2))))</f>
        <v/>
      </c>
      <c r="O129" s="47"/>
      <c r="P129" s="47"/>
      <c r="Q129" s="47"/>
      <c r="R129" s="49" t="str">
        <f aca="false">IF(COUNTA(B129:K129,M129,O129:Q129,T129:V129,Y129,AE129)=0,"",SUMIFS(Pagos!$D$6:$D$405,Pagos!$B$6:$B$405,A129))</f>
        <v/>
      </c>
      <c r="S129" s="51" t="str">
        <f aca="false">IF(OR(COUNTA(B129:K129,M129,O129:Q129,T129:V129,Y129,AE129)=0,COUNTIFS(Pagos!$B$6:$B$405,A129,Pagos!$C$6:$C$405,"&gt;0")=0),"",_xlfn.MAXIFS(Pagos!$C$6:$C$405,Pagos!$B$6:$B$405,A129))</f>
        <v/>
      </c>
      <c r="T129" s="52"/>
      <c r="U129" s="52"/>
      <c r="V129" s="44"/>
      <c r="W129" s="53" t="str">
        <f aca="false">IF(OR(COUNTA(B129:K129,M129,O129:Q129,T129:V129,Y129,AE129)=0,B129&lt;&gt;"Alojamiento y manutención",LEN(T129&amp;"")=0,LEN(U129&amp;"")=0),"",T129*U129)</f>
        <v/>
      </c>
      <c r="X129" s="49" t="str">
        <f aca="false">IF(OR(COUNTA(B129:K129,M129,O129:Q129,T129:V129,Y129,AE129)=0,B129&lt;&gt;"Asesoría y gestión",LEN(N129&amp;"")=0),"",IF(H129+I129-IF(J129="Sí",I129*IF(LEN(AE129&amp;"")=0,1,AE129),0)=0,0,ROUND(N129*H129/(H129+I129-IF(J129="Sí",I129*IF(LEN(AE129&amp;"")=0,1,AE129),0)),2)))</f>
        <v/>
      </c>
      <c r="Y129" s="44"/>
      <c r="Z129" s="54" t="str">
        <f aca="false">IF(COUNTA(B129:K129,M129,O129:Q129,T129:V129,Y129,AE129)=0,"",IF(OR(COUNTA(B129:K129,M129,O129:Q129,T129:V129,Y129,AE129)=0,LEN(B129&amp;"")=0,LEN(C129&amp;"")=0,LEN(D129&amp;"")=0,LEN(E129&amp;"")=0,LEN(F129&amp;"")=0,LEN(G129&amp;"")=0,LEN(H129&amp;"")=0,LEN(I129&amp;"")=0,LEN(J129&amp;"")=0,LEN(K129&amp;"")=0,LEN(O129&amp;"")=0,LEN(P129&amp;"")=0,LEN(Q129&amp;"")=0,LEN(V129&amp;"")=0,AND(B129="Alojamiento y manutención",OR(LEN(T129&amp;"")=0,LEN(U129&amp;"")=0))),"REVISAR: faltan datos","Completo"))</f>
        <v/>
      </c>
      <c r="AA129" s="55" t="str">
        <f aca="false">IF(COUNTA(B129:K129,M129,O129:Q129,T129:V129,Y129,AE129)=0,"",IF(OR(LEN(Datos!$B$20&amp;"")=0,LEN(F129&amp;"")=0),"REVISAR: falta período/fecha",IF(OR(F129&lt;Datos!$B$22,F129&gt;Datos!$B$21),"REVISAR: emisión fuera de período",IF(COUNTIFS(Pagos!$B$6:$B$405,A129,Pagos!$C$6:$C$405,"&gt;"&amp;Datos!$B$23)&gt;0,"REVISAR: pago fuera de plazo",IF(COUNTIFS(Pagos!$B$6:$B$405,A129,Pagos!$C$6:$C$405,"&gt;"&amp;Datos!$B$21)&gt;0,"REVISAR: arts. 14.3 / 15.4","Sin alerta de fechas")))))</f>
        <v/>
      </c>
      <c r="AB129" s="55" t="str">
        <f aca="false">IF(COUNTA(B129:K129,M129,O129:Q129,T129:V129,Y129,AE129)=0,"",IF(Z129&lt;&gt;"Completo","REVISAR: completar datos",IF(OR(H129&lt;0,I129&lt;0,K129&lt;=0,K129&gt;1,M129&lt;0,M129&gt;L129,O129&lt;0,P129&lt;0,Q129&lt;0,Q129&gt;H129+I129,N129&lt;0,O129&gt;N129,O129+P129&gt;L129+0.01,AND(J129&lt;&gt;"Sí",J129&lt;&gt;"No"),AND(LEN(AE129&amp;"")&lt;&gt;0,OR(AE129&lt;=0,AE129&gt;1,J129&lt;&gt;"Sí"))),"REVISAR: importes incoherentes",IF(ABS(R129-H129-I129)&gt;0.01,"REVISAR: pago incompleto/excesivo",IF(AND(B129="Alojamiento y manutención",OR(T129&lt;=0,U129&lt;=0,MOD(T129,1)&lt;&gt;0,MOD(U129,1)&lt;&gt;0)),"REVISAR: personas/días",IF(AND(Datos!$B$25="No recuperable",J129="Sí",I129&gt;0),"REVISAR: régimen IVA",IF(AND(Datos!$B$25="Totalmente recuperable",I129&gt;0,OR(J129&lt;&gt;"Sí",AND(LEN(AE129&amp;"")&lt;&gt;0,AE129&lt;&gt;1))),"REVISAR: régimen IVA",IF(AND(Datos!$B$25="Parcialmente recuperable",J129="Sí",I129&gt;0,LEN(AE129&amp;"")=0),"REVISAR: indicar % IVA", "Sin alerta de importes"))))))))</f>
        <v/>
      </c>
      <c r="AC129" s="55" t="str">
        <f aca="false">IF(COUNTA(B129:K129,M129,O129:Q129,T129:V129,Y129,AE129)=0,"",IF(OR(COUNTIFS($A$6:$A$205,A129)&gt;1,AND(LEN(D129&amp;"")&gt;0,LEN(E129&amp;"")&gt;0,COUNTIFS($D$6:$D$205,D129,$E$6:$E$205,E129)&gt;1)),"REVISAR: posible duplicado","Sin duplicado"))</f>
        <v/>
      </c>
      <c r="AD129" s="54" t="str">
        <f aca="false">IF(COUNTA(B129:K129,M129,O129:Q129,T129:V129,Y129,AE129)=0,"",IF(LEN(Datos!$B$17&amp;"")=0,"REVISAR: falta concesión",IF(AND(Q129&gt;0,COUNTIFS(Pagos!$B$6:$B$405,A129,Pagos!$E$6:$E$405,"Ingreso retenciones")=0),"REVISAR: acreditación IRPF",IF(LEN(Datos!$B$24&amp;"")=0,"REVISAR: seleccionar modalidad",IF(Datos!$B$24="Normal","Adjuntar factura y pagos","Conservar factura y pagos")))))</f>
        <v/>
      </c>
      <c r="AE129" s="56"/>
    </row>
    <row r="130" customFormat="false" ht="19.5" hidden="false" customHeight="true" outlineLevel="0" collapsed="false">
      <c r="A130" s="43" t="s">
        <v>235</v>
      </c>
      <c r="B130" s="44"/>
      <c r="C130" s="44"/>
      <c r="D130" s="45"/>
      <c r="E130" s="45"/>
      <c r="F130" s="46"/>
      <c r="G130" s="44"/>
      <c r="H130" s="47"/>
      <c r="I130" s="47"/>
      <c r="J130" s="44"/>
      <c r="K130" s="48"/>
      <c r="L130" s="49" t="str">
        <f aca="false">IF(OR(COUNTA(B130:K130,M130,O130:Q130,T130:V130,Y130,AE130)=0,LEN(H130&amp;"")=0,LEN(I130&amp;"")=0,LEN(J130&amp;"")=0,LEN(K130&amp;"")=0),"",ROUND((H130+I130-IF(J130="Sí",I130*IF(LEN(AE130&amp;"")=0,1,AE130),0))*K130,2))</f>
        <v/>
      </c>
      <c r="M130" s="47"/>
      <c r="N130" s="50" t="str">
        <f aca="false">IF(OR(COUNTA(B130:K130,M130,O130:Q130,T130:V130,Y130,AE130)=0,LEN(L130&amp;"")=0),"",IF(B130="Otros costes no subvencionables",0,IF(B130="Alojamiento y manutención",IF(LEN(W130&amp;"")=0,"",ROUND(MAX(0,MIN(L130-M130,W130*80)),2)),ROUND(L130-M130,2))))</f>
        <v/>
      </c>
      <c r="O130" s="47"/>
      <c r="P130" s="47"/>
      <c r="Q130" s="47"/>
      <c r="R130" s="49" t="str">
        <f aca="false">IF(COUNTA(B130:K130,M130,O130:Q130,T130:V130,Y130,AE130)=0,"",SUMIFS(Pagos!$D$6:$D$405,Pagos!$B$6:$B$405,A130))</f>
        <v/>
      </c>
      <c r="S130" s="51" t="str">
        <f aca="false">IF(OR(COUNTA(B130:K130,M130,O130:Q130,T130:V130,Y130,AE130)=0,COUNTIFS(Pagos!$B$6:$B$405,A130,Pagos!$C$6:$C$405,"&gt;0")=0),"",_xlfn.MAXIFS(Pagos!$C$6:$C$405,Pagos!$B$6:$B$405,A130))</f>
        <v/>
      </c>
      <c r="T130" s="52"/>
      <c r="U130" s="52"/>
      <c r="V130" s="44"/>
      <c r="W130" s="53" t="str">
        <f aca="false">IF(OR(COUNTA(B130:K130,M130,O130:Q130,T130:V130,Y130,AE130)=0,B130&lt;&gt;"Alojamiento y manutención",LEN(T130&amp;"")=0,LEN(U130&amp;"")=0),"",T130*U130)</f>
        <v/>
      </c>
      <c r="X130" s="49" t="str">
        <f aca="false">IF(OR(COUNTA(B130:K130,M130,O130:Q130,T130:V130,Y130,AE130)=0,B130&lt;&gt;"Asesoría y gestión",LEN(N130&amp;"")=0),"",IF(H130+I130-IF(J130="Sí",I130*IF(LEN(AE130&amp;"")=0,1,AE130),0)=0,0,ROUND(N130*H130/(H130+I130-IF(J130="Sí",I130*IF(LEN(AE130&amp;"")=0,1,AE130),0)),2)))</f>
        <v/>
      </c>
      <c r="Y130" s="44"/>
      <c r="Z130" s="54" t="str">
        <f aca="false">IF(COUNTA(B130:K130,M130,O130:Q130,T130:V130,Y130,AE130)=0,"",IF(OR(COUNTA(B130:K130,M130,O130:Q130,T130:V130,Y130,AE130)=0,LEN(B130&amp;"")=0,LEN(C130&amp;"")=0,LEN(D130&amp;"")=0,LEN(E130&amp;"")=0,LEN(F130&amp;"")=0,LEN(G130&amp;"")=0,LEN(H130&amp;"")=0,LEN(I130&amp;"")=0,LEN(J130&amp;"")=0,LEN(K130&amp;"")=0,LEN(O130&amp;"")=0,LEN(P130&amp;"")=0,LEN(Q130&amp;"")=0,LEN(V130&amp;"")=0,AND(B130="Alojamiento y manutención",OR(LEN(T130&amp;"")=0,LEN(U130&amp;"")=0))),"REVISAR: faltan datos","Completo"))</f>
        <v/>
      </c>
      <c r="AA130" s="55" t="str">
        <f aca="false">IF(COUNTA(B130:K130,M130,O130:Q130,T130:V130,Y130,AE130)=0,"",IF(OR(LEN(Datos!$B$20&amp;"")=0,LEN(F130&amp;"")=0),"REVISAR: falta período/fecha",IF(OR(F130&lt;Datos!$B$22,F130&gt;Datos!$B$21),"REVISAR: emisión fuera de período",IF(COUNTIFS(Pagos!$B$6:$B$405,A130,Pagos!$C$6:$C$405,"&gt;"&amp;Datos!$B$23)&gt;0,"REVISAR: pago fuera de plazo",IF(COUNTIFS(Pagos!$B$6:$B$405,A130,Pagos!$C$6:$C$405,"&gt;"&amp;Datos!$B$21)&gt;0,"REVISAR: arts. 14.3 / 15.4","Sin alerta de fechas")))))</f>
        <v/>
      </c>
      <c r="AB130" s="55" t="str">
        <f aca="false">IF(COUNTA(B130:K130,M130,O130:Q130,T130:V130,Y130,AE130)=0,"",IF(Z130&lt;&gt;"Completo","REVISAR: completar datos",IF(OR(H130&lt;0,I130&lt;0,K130&lt;=0,K130&gt;1,M130&lt;0,M130&gt;L130,O130&lt;0,P130&lt;0,Q130&lt;0,Q130&gt;H130+I130,N130&lt;0,O130&gt;N130,O130+P130&gt;L130+0.01,AND(J130&lt;&gt;"Sí",J130&lt;&gt;"No"),AND(LEN(AE130&amp;"")&lt;&gt;0,OR(AE130&lt;=0,AE130&gt;1,J130&lt;&gt;"Sí"))),"REVISAR: importes incoherentes",IF(ABS(R130-H130-I130)&gt;0.01,"REVISAR: pago incompleto/excesivo",IF(AND(B130="Alojamiento y manutención",OR(T130&lt;=0,U130&lt;=0,MOD(T130,1)&lt;&gt;0,MOD(U130,1)&lt;&gt;0)),"REVISAR: personas/días",IF(AND(Datos!$B$25="No recuperable",J130="Sí",I130&gt;0),"REVISAR: régimen IVA",IF(AND(Datos!$B$25="Totalmente recuperable",I130&gt;0,OR(J130&lt;&gt;"Sí",AND(LEN(AE130&amp;"")&lt;&gt;0,AE130&lt;&gt;1))),"REVISAR: régimen IVA",IF(AND(Datos!$B$25="Parcialmente recuperable",J130="Sí",I130&gt;0,LEN(AE130&amp;"")=0),"REVISAR: indicar % IVA", "Sin alerta de importes"))))))))</f>
        <v/>
      </c>
      <c r="AC130" s="55" t="str">
        <f aca="false">IF(COUNTA(B130:K130,M130,O130:Q130,T130:V130,Y130,AE130)=0,"",IF(OR(COUNTIFS($A$6:$A$205,A130)&gt;1,AND(LEN(D130&amp;"")&gt;0,LEN(E130&amp;"")&gt;0,COUNTIFS($D$6:$D$205,D130,$E$6:$E$205,E130)&gt;1)),"REVISAR: posible duplicado","Sin duplicado"))</f>
        <v/>
      </c>
      <c r="AD130" s="54" t="str">
        <f aca="false">IF(COUNTA(B130:K130,M130,O130:Q130,T130:V130,Y130,AE130)=0,"",IF(LEN(Datos!$B$17&amp;"")=0,"REVISAR: falta concesión",IF(AND(Q130&gt;0,COUNTIFS(Pagos!$B$6:$B$405,A130,Pagos!$E$6:$E$405,"Ingreso retenciones")=0),"REVISAR: acreditación IRPF",IF(LEN(Datos!$B$24&amp;"")=0,"REVISAR: seleccionar modalidad",IF(Datos!$B$24="Normal","Adjuntar factura y pagos","Conservar factura y pagos")))))</f>
        <v/>
      </c>
      <c r="AE130" s="56"/>
    </row>
    <row r="131" customFormat="false" ht="19.5" hidden="false" customHeight="true" outlineLevel="0" collapsed="false">
      <c r="A131" s="43" t="s">
        <v>236</v>
      </c>
      <c r="B131" s="44"/>
      <c r="C131" s="44"/>
      <c r="D131" s="45"/>
      <c r="E131" s="45"/>
      <c r="F131" s="46"/>
      <c r="G131" s="44"/>
      <c r="H131" s="47"/>
      <c r="I131" s="47"/>
      <c r="J131" s="44"/>
      <c r="K131" s="48"/>
      <c r="L131" s="49" t="str">
        <f aca="false">IF(OR(COUNTA(B131:K131,M131,O131:Q131,T131:V131,Y131,AE131)=0,LEN(H131&amp;"")=0,LEN(I131&amp;"")=0,LEN(J131&amp;"")=0,LEN(K131&amp;"")=0),"",ROUND((H131+I131-IF(J131="Sí",I131*IF(LEN(AE131&amp;"")=0,1,AE131),0))*K131,2))</f>
        <v/>
      </c>
      <c r="M131" s="47"/>
      <c r="N131" s="50" t="str">
        <f aca="false">IF(OR(COUNTA(B131:K131,M131,O131:Q131,T131:V131,Y131,AE131)=0,LEN(L131&amp;"")=0),"",IF(B131="Otros costes no subvencionables",0,IF(B131="Alojamiento y manutención",IF(LEN(W131&amp;"")=0,"",ROUND(MAX(0,MIN(L131-M131,W131*80)),2)),ROUND(L131-M131,2))))</f>
        <v/>
      </c>
      <c r="O131" s="47"/>
      <c r="P131" s="47"/>
      <c r="Q131" s="47"/>
      <c r="R131" s="49" t="str">
        <f aca="false">IF(COUNTA(B131:K131,M131,O131:Q131,T131:V131,Y131,AE131)=0,"",SUMIFS(Pagos!$D$6:$D$405,Pagos!$B$6:$B$405,A131))</f>
        <v/>
      </c>
      <c r="S131" s="51" t="str">
        <f aca="false">IF(OR(COUNTA(B131:K131,M131,O131:Q131,T131:V131,Y131,AE131)=0,COUNTIFS(Pagos!$B$6:$B$405,A131,Pagos!$C$6:$C$405,"&gt;0")=0),"",_xlfn.MAXIFS(Pagos!$C$6:$C$405,Pagos!$B$6:$B$405,A131))</f>
        <v/>
      </c>
      <c r="T131" s="52"/>
      <c r="U131" s="52"/>
      <c r="V131" s="44"/>
      <c r="W131" s="53" t="str">
        <f aca="false">IF(OR(COUNTA(B131:K131,M131,O131:Q131,T131:V131,Y131,AE131)=0,B131&lt;&gt;"Alojamiento y manutención",LEN(T131&amp;"")=0,LEN(U131&amp;"")=0),"",T131*U131)</f>
        <v/>
      </c>
      <c r="X131" s="49" t="str">
        <f aca="false">IF(OR(COUNTA(B131:K131,M131,O131:Q131,T131:V131,Y131,AE131)=0,B131&lt;&gt;"Asesoría y gestión",LEN(N131&amp;"")=0),"",IF(H131+I131-IF(J131="Sí",I131*IF(LEN(AE131&amp;"")=0,1,AE131),0)=0,0,ROUND(N131*H131/(H131+I131-IF(J131="Sí",I131*IF(LEN(AE131&amp;"")=0,1,AE131),0)),2)))</f>
        <v/>
      </c>
      <c r="Y131" s="44"/>
      <c r="Z131" s="54" t="str">
        <f aca="false">IF(COUNTA(B131:K131,M131,O131:Q131,T131:V131,Y131,AE131)=0,"",IF(OR(COUNTA(B131:K131,M131,O131:Q131,T131:V131,Y131,AE131)=0,LEN(B131&amp;"")=0,LEN(C131&amp;"")=0,LEN(D131&amp;"")=0,LEN(E131&amp;"")=0,LEN(F131&amp;"")=0,LEN(G131&amp;"")=0,LEN(H131&amp;"")=0,LEN(I131&amp;"")=0,LEN(J131&amp;"")=0,LEN(K131&amp;"")=0,LEN(O131&amp;"")=0,LEN(P131&amp;"")=0,LEN(Q131&amp;"")=0,LEN(V131&amp;"")=0,AND(B131="Alojamiento y manutención",OR(LEN(T131&amp;"")=0,LEN(U131&amp;"")=0))),"REVISAR: faltan datos","Completo"))</f>
        <v/>
      </c>
      <c r="AA131" s="55" t="str">
        <f aca="false">IF(COUNTA(B131:K131,M131,O131:Q131,T131:V131,Y131,AE131)=0,"",IF(OR(LEN(Datos!$B$20&amp;"")=0,LEN(F131&amp;"")=0),"REVISAR: falta período/fecha",IF(OR(F131&lt;Datos!$B$22,F131&gt;Datos!$B$21),"REVISAR: emisión fuera de período",IF(COUNTIFS(Pagos!$B$6:$B$405,A131,Pagos!$C$6:$C$405,"&gt;"&amp;Datos!$B$23)&gt;0,"REVISAR: pago fuera de plazo",IF(COUNTIFS(Pagos!$B$6:$B$405,A131,Pagos!$C$6:$C$405,"&gt;"&amp;Datos!$B$21)&gt;0,"REVISAR: arts. 14.3 / 15.4","Sin alerta de fechas")))))</f>
        <v/>
      </c>
      <c r="AB131" s="55" t="str">
        <f aca="false">IF(COUNTA(B131:K131,M131,O131:Q131,T131:V131,Y131,AE131)=0,"",IF(Z131&lt;&gt;"Completo","REVISAR: completar datos",IF(OR(H131&lt;0,I131&lt;0,K131&lt;=0,K131&gt;1,M131&lt;0,M131&gt;L131,O131&lt;0,P131&lt;0,Q131&lt;0,Q131&gt;H131+I131,N131&lt;0,O131&gt;N131,O131+P131&gt;L131+0.01,AND(J131&lt;&gt;"Sí",J131&lt;&gt;"No"),AND(LEN(AE131&amp;"")&lt;&gt;0,OR(AE131&lt;=0,AE131&gt;1,J131&lt;&gt;"Sí"))),"REVISAR: importes incoherentes",IF(ABS(R131-H131-I131)&gt;0.01,"REVISAR: pago incompleto/excesivo",IF(AND(B131="Alojamiento y manutención",OR(T131&lt;=0,U131&lt;=0,MOD(T131,1)&lt;&gt;0,MOD(U131,1)&lt;&gt;0)),"REVISAR: personas/días",IF(AND(Datos!$B$25="No recuperable",J131="Sí",I131&gt;0),"REVISAR: régimen IVA",IF(AND(Datos!$B$25="Totalmente recuperable",I131&gt;0,OR(J131&lt;&gt;"Sí",AND(LEN(AE131&amp;"")&lt;&gt;0,AE131&lt;&gt;1))),"REVISAR: régimen IVA",IF(AND(Datos!$B$25="Parcialmente recuperable",J131="Sí",I131&gt;0,LEN(AE131&amp;"")=0),"REVISAR: indicar % IVA", "Sin alerta de importes"))))))))</f>
        <v/>
      </c>
      <c r="AC131" s="55" t="str">
        <f aca="false">IF(COUNTA(B131:K131,M131,O131:Q131,T131:V131,Y131,AE131)=0,"",IF(OR(COUNTIFS($A$6:$A$205,A131)&gt;1,AND(LEN(D131&amp;"")&gt;0,LEN(E131&amp;"")&gt;0,COUNTIFS($D$6:$D$205,D131,$E$6:$E$205,E131)&gt;1)),"REVISAR: posible duplicado","Sin duplicado"))</f>
        <v/>
      </c>
      <c r="AD131" s="54" t="str">
        <f aca="false">IF(COUNTA(B131:K131,M131,O131:Q131,T131:V131,Y131,AE131)=0,"",IF(LEN(Datos!$B$17&amp;"")=0,"REVISAR: falta concesión",IF(AND(Q131&gt;0,COUNTIFS(Pagos!$B$6:$B$405,A131,Pagos!$E$6:$E$405,"Ingreso retenciones")=0),"REVISAR: acreditación IRPF",IF(LEN(Datos!$B$24&amp;"")=0,"REVISAR: seleccionar modalidad",IF(Datos!$B$24="Normal","Adjuntar factura y pagos","Conservar factura y pagos")))))</f>
        <v/>
      </c>
      <c r="AE131" s="56"/>
    </row>
    <row r="132" customFormat="false" ht="19.5" hidden="false" customHeight="true" outlineLevel="0" collapsed="false">
      <c r="A132" s="43" t="s">
        <v>237</v>
      </c>
      <c r="B132" s="44"/>
      <c r="C132" s="44"/>
      <c r="D132" s="45"/>
      <c r="E132" s="45"/>
      <c r="F132" s="46"/>
      <c r="G132" s="44"/>
      <c r="H132" s="47"/>
      <c r="I132" s="47"/>
      <c r="J132" s="44"/>
      <c r="K132" s="48"/>
      <c r="L132" s="49" t="str">
        <f aca="false">IF(OR(COUNTA(B132:K132,M132,O132:Q132,T132:V132,Y132,AE132)=0,LEN(H132&amp;"")=0,LEN(I132&amp;"")=0,LEN(J132&amp;"")=0,LEN(K132&amp;"")=0),"",ROUND((H132+I132-IF(J132="Sí",I132*IF(LEN(AE132&amp;"")=0,1,AE132),0))*K132,2))</f>
        <v/>
      </c>
      <c r="M132" s="47"/>
      <c r="N132" s="50" t="str">
        <f aca="false">IF(OR(COUNTA(B132:K132,M132,O132:Q132,T132:V132,Y132,AE132)=0,LEN(L132&amp;"")=0),"",IF(B132="Otros costes no subvencionables",0,IF(B132="Alojamiento y manutención",IF(LEN(W132&amp;"")=0,"",ROUND(MAX(0,MIN(L132-M132,W132*80)),2)),ROUND(L132-M132,2))))</f>
        <v/>
      </c>
      <c r="O132" s="47"/>
      <c r="P132" s="47"/>
      <c r="Q132" s="47"/>
      <c r="R132" s="49" t="str">
        <f aca="false">IF(COUNTA(B132:K132,M132,O132:Q132,T132:V132,Y132,AE132)=0,"",SUMIFS(Pagos!$D$6:$D$405,Pagos!$B$6:$B$405,A132))</f>
        <v/>
      </c>
      <c r="S132" s="51" t="str">
        <f aca="false">IF(OR(COUNTA(B132:K132,M132,O132:Q132,T132:V132,Y132,AE132)=0,COUNTIFS(Pagos!$B$6:$B$405,A132,Pagos!$C$6:$C$405,"&gt;0")=0),"",_xlfn.MAXIFS(Pagos!$C$6:$C$405,Pagos!$B$6:$B$405,A132))</f>
        <v/>
      </c>
      <c r="T132" s="52"/>
      <c r="U132" s="52"/>
      <c r="V132" s="44"/>
      <c r="W132" s="53" t="str">
        <f aca="false">IF(OR(COUNTA(B132:K132,M132,O132:Q132,T132:V132,Y132,AE132)=0,B132&lt;&gt;"Alojamiento y manutención",LEN(T132&amp;"")=0,LEN(U132&amp;"")=0),"",T132*U132)</f>
        <v/>
      </c>
      <c r="X132" s="49" t="str">
        <f aca="false">IF(OR(COUNTA(B132:K132,M132,O132:Q132,T132:V132,Y132,AE132)=0,B132&lt;&gt;"Asesoría y gestión",LEN(N132&amp;"")=0),"",IF(H132+I132-IF(J132="Sí",I132*IF(LEN(AE132&amp;"")=0,1,AE132),0)=0,0,ROUND(N132*H132/(H132+I132-IF(J132="Sí",I132*IF(LEN(AE132&amp;"")=0,1,AE132),0)),2)))</f>
        <v/>
      </c>
      <c r="Y132" s="44"/>
      <c r="Z132" s="54" t="str">
        <f aca="false">IF(COUNTA(B132:K132,M132,O132:Q132,T132:V132,Y132,AE132)=0,"",IF(OR(COUNTA(B132:K132,M132,O132:Q132,T132:V132,Y132,AE132)=0,LEN(B132&amp;"")=0,LEN(C132&amp;"")=0,LEN(D132&amp;"")=0,LEN(E132&amp;"")=0,LEN(F132&amp;"")=0,LEN(G132&amp;"")=0,LEN(H132&amp;"")=0,LEN(I132&amp;"")=0,LEN(J132&amp;"")=0,LEN(K132&amp;"")=0,LEN(O132&amp;"")=0,LEN(P132&amp;"")=0,LEN(Q132&amp;"")=0,LEN(V132&amp;"")=0,AND(B132="Alojamiento y manutención",OR(LEN(T132&amp;"")=0,LEN(U132&amp;"")=0))),"REVISAR: faltan datos","Completo"))</f>
        <v/>
      </c>
      <c r="AA132" s="55" t="str">
        <f aca="false">IF(COUNTA(B132:K132,M132,O132:Q132,T132:V132,Y132,AE132)=0,"",IF(OR(LEN(Datos!$B$20&amp;"")=0,LEN(F132&amp;"")=0),"REVISAR: falta período/fecha",IF(OR(F132&lt;Datos!$B$22,F132&gt;Datos!$B$21),"REVISAR: emisión fuera de período",IF(COUNTIFS(Pagos!$B$6:$B$405,A132,Pagos!$C$6:$C$405,"&gt;"&amp;Datos!$B$23)&gt;0,"REVISAR: pago fuera de plazo",IF(COUNTIFS(Pagos!$B$6:$B$405,A132,Pagos!$C$6:$C$405,"&gt;"&amp;Datos!$B$21)&gt;0,"REVISAR: arts. 14.3 / 15.4","Sin alerta de fechas")))))</f>
        <v/>
      </c>
      <c r="AB132" s="55" t="str">
        <f aca="false">IF(COUNTA(B132:K132,M132,O132:Q132,T132:V132,Y132,AE132)=0,"",IF(Z132&lt;&gt;"Completo","REVISAR: completar datos",IF(OR(H132&lt;0,I132&lt;0,K132&lt;=0,K132&gt;1,M132&lt;0,M132&gt;L132,O132&lt;0,P132&lt;0,Q132&lt;0,Q132&gt;H132+I132,N132&lt;0,O132&gt;N132,O132+P132&gt;L132+0.01,AND(J132&lt;&gt;"Sí",J132&lt;&gt;"No"),AND(LEN(AE132&amp;"")&lt;&gt;0,OR(AE132&lt;=0,AE132&gt;1,J132&lt;&gt;"Sí"))),"REVISAR: importes incoherentes",IF(ABS(R132-H132-I132)&gt;0.01,"REVISAR: pago incompleto/excesivo",IF(AND(B132="Alojamiento y manutención",OR(T132&lt;=0,U132&lt;=0,MOD(T132,1)&lt;&gt;0,MOD(U132,1)&lt;&gt;0)),"REVISAR: personas/días",IF(AND(Datos!$B$25="No recuperable",J132="Sí",I132&gt;0),"REVISAR: régimen IVA",IF(AND(Datos!$B$25="Totalmente recuperable",I132&gt;0,OR(J132&lt;&gt;"Sí",AND(LEN(AE132&amp;"")&lt;&gt;0,AE132&lt;&gt;1))),"REVISAR: régimen IVA",IF(AND(Datos!$B$25="Parcialmente recuperable",J132="Sí",I132&gt;0,LEN(AE132&amp;"")=0),"REVISAR: indicar % IVA", "Sin alerta de importes"))))))))</f>
        <v/>
      </c>
      <c r="AC132" s="55" t="str">
        <f aca="false">IF(COUNTA(B132:K132,M132,O132:Q132,T132:V132,Y132,AE132)=0,"",IF(OR(COUNTIFS($A$6:$A$205,A132)&gt;1,AND(LEN(D132&amp;"")&gt;0,LEN(E132&amp;"")&gt;0,COUNTIFS($D$6:$D$205,D132,$E$6:$E$205,E132)&gt;1)),"REVISAR: posible duplicado","Sin duplicado"))</f>
        <v/>
      </c>
      <c r="AD132" s="54" t="str">
        <f aca="false">IF(COUNTA(B132:K132,M132,O132:Q132,T132:V132,Y132,AE132)=0,"",IF(LEN(Datos!$B$17&amp;"")=0,"REVISAR: falta concesión",IF(AND(Q132&gt;0,COUNTIFS(Pagos!$B$6:$B$405,A132,Pagos!$E$6:$E$405,"Ingreso retenciones")=0),"REVISAR: acreditación IRPF",IF(LEN(Datos!$B$24&amp;"")=0,"REVISAR: seleccionar modalidad",IF(Datos!$B$24="Normal","Adjuntar factura y pagos","Conservar factura y pagos")))))</f>
        <v/>
      </c>
      <c r="AE132" s="56"/>
    </row>
    <row r="133" customFormat="false" ht="19.5" hidden="false" customHeight="true" outlineLevel="0" collapsed="false">
      <c r="A133" s="43" t="s">
        <v>238</v>
      </c>
      <c r="B133" s="44"/>
      <c r="C133" s="44"/>
      <c r="D133" s="45"/>
      <c r="E133" s="45"/>
      <c r="F133" s="46"/>
      <c r="G133" s="44"/>
      <c r="H133" s="47"/>
      <c r="I133" s="47"/>
      <c r="J133" s="44"/>
      <c r="K133" s="48"/>
      <c r="L133" s="49" t="str">
        <f aca="false">IF(OR(COUNTA(B133:K133,M133,O133:Q133,T133:V133,Y133,AE133)=0,LEN(H133&amp;"")=0,LEN(I133&amp;"")=0,LEN(J133&amp;"")=0,LEN(K133&amp;"")=0),"",ROUND((H133+I133-IF(J133="Sí",I133*IF(LEN(AE133&amp;"")=0,1,AE133),0))*K133,2))</f>
        <v/>
      </c>
      <c r="M133" s="47"/>
      <c r="N133" s="50" t="str">
        <f aca="false">IF(OR(COUNTA(B133:K133,M133,O133:Q133,T133:V133,Y133,AE133)=0,LEN(L133&amp;"")=0),"",IF(B133="Otros costes no subvencionables",0,IF(B133="Alojamiento y manutención",IF(LEN(W133&amp;"")=0,"",ROUND(MAX(0,MIN(L133-M133,W133*80)),2)),ROUND(L133-M133,2))))</f>
        <v/>
      </c>
      <c r="O133" s="47"/>
      <c r="P133" s="47"/>
      <c r="Q133" s="47"/>
      <c r="R133" s="49" t="str">
        <f aca="false">IF(COUNTA(B133:K133,M133,O133:Q133,T133:V133,Y133,AE133)=0,"",SUMIFS(Pagos!$D$6:$D$405,Pagos!$B$6:$B$405,A133))</f>
        <v/>
      </c>
      <c r="S133" s="51" t="str">
        <f aca="false">IF(OR(COUNTA(B133:K133,M133,O133:Q133,T133:V133,Y133,AE133)=0,COUNTIFS(Pagos!$B$6:$B$405,A133,Pagos!$C$6:$C$405,"&gt;0")=0),"",_xlfn.MAXIFS(Pagos!$C$6:$C$405,Pagos!$B$6:$B$405,A133))</f>
        <v/>
      </c>
      <c r="T133" s="52"/>
      <c r="U133" s="52"/>
      <c r="V133" s="44"/>
      <c r="W133" s="53" t="str">
        <f aca="false">IF(OR(COUNTA(B133:K133,M133,O133:Q133,T133:V133,Y133,AE133)=0,B133&lt;&gt;"Alojamiento y manutención",LEN(T133&amp;"")=0,LEN(U133&amp;"")=0),"",T133*U133)</f>
        <v/>
      </c>
      <c r="X133" s="49" t="str">
        <f aca="false">IF(OR(COUNTA(B133:K133,M133,O133:Q133,T133:V133,Y133,AE133)=0,B133&lt;&gt;"Asesoría y gestión",LEN(N133&amp;"")=0),"",IF(H133+I133-IF(J133="Sí",I133*IF(LEN(AE133&amp;"")=0,1,AE133),0)=0,0,ROUND(N133*H133/(H133+I133-IF(J133="Sí",I133*IF(LEN(AE133&amp;"")=0,1,AE133),0)),2)))</f>
        <v/>
      </c>
      <c r="Y133" s="44"/>
      <c r="Z133" s="54" t="str">
        <f aca="false">IF(COUNTA(B133:K133,M133,O133:Q133,T133:V133,Y133,AE133)=0,"",IF(OR(COUNTA(B133:K133,M133,O133:Q133,T133:V133,Y133,AE133)=0,LEN(B133&amp;"")=0,LEN(C133&amp;"")=0,LEN(D133&amp;"")=0,LEN(E133&amp;"")=0,LEN(F133&amp;"")=0,LEN(G133&amp;"")=0,LEN(H133&amp;"")=0,LEN(I133&amp;"")=0,LEN(J133&amp;"")=0,LEN(K133&amp;"")=0,LEN(O133&amp;"")=0,LEN(P133&amp;"")=0,LEN(Q133&amp;"")=0,LEN(V133&amp;"")=0,AND(B133="Alojamiento y manutención",OR(LEN(T133&amp;"")=0,LEN(U133&amp;"")=0))),"REVISAR: faltan datos","Completo"))</f>
        <v/>
      </c>
      <c r="AA133" s="55" t="str">
        <f aca="false">IF(COUNTA(B133:K133,M133,O133:Q133,T133:V133,Y133,AE133)=0,"",IF(OR(LEN(Datos!$B$20&amp;"")=0,LEN(F133&amp;"")=0),"REVISAR: falta período/fecha",IF(OR(F133&lt;Datos!$B$22,F133&gt;Datos!$B$21),"REVISAR: emisión fuera de período",IF(COUNTIFS(Pagos!$B$6:$B$405,A133,Pagos!$C$6:$C$405,"&gt;"&amp;Datos!$B$23)&gt;0,"REVISAR: pago fuera de plazo",IF(COUNTIFS(Pagos!$B$6:$B$405,A133,Pagos!$C$6:$C$405,"&gt;"&amp;Datos!$B$21)&gt;0,"REVISAR: arts. 14.3 / 15.4","Sin alerta de fechas")))))</f>
        <v/>
      </c>
      <c r="AB133" s="55" t="str">
        <f aca="false">IF(COUNTA(B133:K133,M133,O133:Q133,T133:V133,Y133,AE133)=0,"",IF(Z133&lt;&gt;"Completo","REVISAR: completar datos",IF(OR(H133&lt;0,I133&lt;0,K133&lt;=0,K133&gt;1,M133&lt;0,M133&gt;L133,O133&lt;0,P133&lt;0,Q133&lt;0,Q133&gt;H133+I133,N133&lt;0,O133&gt;N133,O133+P133&gt;L133+0.01,AND(J133&lt;&gt;"Sí",J133&lt;&gt;"No"),AND(LEN(AE133&amp;"")&lt;&gt;0,OR(AE133&lt;=0,AE133&gt;1,J133&lt;&gt;"Sí"))),"REVISAR: importes incoherentes",IF(ABS(R133-H133-I133)&gt;0.01,"REVISAR: pago incompleto/excesivo",IF(AND(B133="Alojamiento y manutención",OR(T133&lt;=0,U133&lt;=0,MOD(T133,1)&lt;&gt;0,MOD(U133,1)&lt;&gt;0)),"REVISAR: personas/días",IF(AND(Datos!$B$25="No recuperable",J133="Sí",I133&gt;0),"REVISAR: régimen IVA",IF(AND(Datos!$B$25="Totalmente recuperable",I133&gt;0,OR(J133&lt;&gt;"Sí",AND(LEN(AE133&amp;"")&lt;&gt;0,AE133&lt;&gt;1))),"REVISAR: régimen IVA",IF(AND(Datos!$B$25="Parcialmente recuperable",J133="Sí",I133&gt;0,LEN(AE133&amp;"")=0),"REVISAR: indicar % IVA", "Sin alerta de importes"))))))))</f>
        <v/>
      </c>
      <c r="AC133" s="55" t="str">
        <f aca="false">IF(COUNTA(B133:K133,M133,O133:Q133,T133:V133,Y133,AE133)=0,"",IF(OR(COUNTIFS($A$6:$A$205,A133)&gt;1,AND(LEN(D133&amp;"")&gt;0,LEN(E133&amp;"")&gt;0,COUNTIFS($D$6:$D$205,D133,$E$6:$E$205,E133)&gt;1)),"REVISAR: posible duplicado","Sin duplicado"))</f>
        <v/>
      </c>
      <c r="AD133" s="54" t="str">
        <f aca="false">IF(COUNTA(B133:K133,M133,O133:Q133,T133:V133,Y133,AE133)=0,"",IF(LEN(Datos!$B$17&amp;"")=0,"REVISAR: falta concesión",IF(AND(Q133&gt;0,COUNTIFS(Pagos!$B$6:$B$405,A133,Pagos!$E$6:$E$405,"Ingreso retenciones")=0),"REVISAR: acreditación IRPF",IF(LEN(Datos!$B$24&amp;"")=0,"REVISAR: seleccionar modalidad",IF(Datos!$B$24="Normal","Adjuntar factura y pagos","Conservar factura y pagos")))))</f>
        <v/>
      </c>
      <c r="AE133" s="56"/>
    </row>
    <row r="134" customFormat="false" ht="19.5" hidden="false" customHeight="true" outlineLevel="0" collapsed="false">
      <c r="A134" s="43" t="s">
        <v>239</v>
      </c>
      <c r="B134" s="44"/>
      <c r="C134" s="44"/>
      <c r="D134" s="45"/>
      <c r="E134" s="45"/>
      <c r="F134" s="46"/>
      <c r="G134" s="44"/>
      <c r="H134" s="47"/>
      <c r="I134" s="47"/>
      <c r="J134" s="44"/>
      <c r="K134" s="48"/>
      <c r="L134" s="49" t="str">
        <f aca="false">IF(OR(COUNTA(B134:K134,M134,O134:Q134,T134:V134,Y134,AE134)=0,LEN(H134&amp;"")=0,LEN(I134&amp;"")=0,LEN(J134&amp;"")=0,LEN(K134&amp;"")=0),"",ROUND((H134+I134-IF(J134="Sí",I134*IF(LEN(AE134&amp;"")=0,1,AE134),0))*K134,2))</f>
        <v/>
      </c>
      <c r="M134" s="47"/>
      <c r="N134" s="50" t="str">
        <f aca="false">IF(OR(COUNTA(B134:K134,M134,O134:Q134,T134:V134,Y134,AE134)=0,LEN(L134&amp;"")=0),"",IF(B134="Otros costes no subvencionables",0,IF(B134="Alojamiento y manutención",IF(LEN(W134&amp;"")=0,"",ROUND(MAX(0,MIN(L134-M134,W134*80)),2)),ROUND(L134-M134,2))))</f>
        <v/>
      </c>
      <c r="O134" s="47"/>
      <c r="P134" s="47"/>
      <c r="Q134" s="47"/>
      <c r="R134" s="49" t="str">
        <f aca="false">IF(COUNTA(B134:K134,M134,O134:Q134,T134:V134,Y134,AE134)=0,"",SUMIFS(Pagos!$D$6:$D$405,Pagos!$B$6:$B$405,A134))</f>
        <v/>
      </c>
      <c r="S134" s="51" t="str">
        <f aca="false">IF(OR(COUNTA(B134:K134,M134,O134:Q134,T134:V134,Y134,AE134)=0,COUNTIFS(Pagos!$B$6:$B$405,A134,Pagos!$C$6:$C$405,"&gt;0")=0),"",_xlfn.MAXIFS(Pagos!$C$6:$C$405,Pagos!$B$6:$B$405,A134))</f>
        <v/>
      </c>
      <c r="T134" s="52"/>
      <c r="U134" s="52"/>
      <c r="V134" s="44"/>
      <c r="W134" s="53" t="str">
        <f aca="false">IF(OR(COUNTA(B134:K134,M134,O134:Q134,T134:V134,Y134,AE134)=0,B134&lt;&gt;"Alojamiento y manutención",LEN(T134&amp;"")=0,LEN(U134&amp;"")=0),"",T134*U134)</f>
        <v/>
      </c>
      <c r="X134" s="49" t="str">
        <f aca="false">IF(OR(COUNTA(B134:K134,M134,O134:Q134,T134:V134,Y134,AE134)=0,B134&lt;&gt;"Asesoría y gestión",LEN(N134&amp;"")=0),"",IF(H134+I134-IF(J134="Sí",I134*IF(LEN(AE134&amp;"")=0,1,AE134),0)=0,0,ROUND(N134*H134/(H134+I134-IF(J134="Sí",I134*IF(LEN(AE134&amp;"")=0,1,AE134),0)),2)))</f>
        <v/>
      </c>
      <c r="Y134" s="44"/>
      <c r="Z134" s="54" t="str">
        <f aca="false">IF(COUNTA(B134:K134,M134,O134:Q134,T134:V134,Y134,AE134)=0,"",IF(OR(COUNTA(B134:K134,M134,O134:Q134,T134:V134,Y134,AE134)=0,LEN(B134&amp;"")=0,LEN(C134&amp;"")=0,LEN(D134&amp;"")=0,LEN(E134&amp;"")=0,LEN(F134&amp;"")=0,LEN(G134&amp;"")=0,LEN(H134&amp;"")=0,LEN(I134&amp;"")=0,LEN(J134&amp;"")=0,LEN(K134&amp;"")=0,LEN(O134&amp;"")=0,LEN(P134&amp;"")=0,LEN(Q134&amp;"")=0,LEN(V134&amp;"")=0,AND(B134="Alojamiento y manutención",OR(LEN(T134&amp;"")=0,LEN(U134&amp;"")=0))),"REVISAR: faltan datos","Completo"))</f>
        <v/>
      </c>
      <c r="AA134" s="55" t="str">
        <f aca="false">IF(COUNTA(B134:K134,M134,O134:Q134,T134:V134,Y134,AE134)=0,"",IF(OR(LEN(Datos!$B$20&amp;"")=0,LEN(F134&amp;"")=0),"REVISAR: falta período/fecha",IF(OR(F134&lt;Datos!$B$22,F134&gt;Datos!$B$21),"REVISAR: emisión fuera de período",IF(COUNTIFS(Pagos!$B$6:$B$405,A134,Pagos!$C$6:$C$405,"&gt;"&amp;Datos!$B$23)&gt;0,"REVISAR: pago fuera de plazo",IF(COUNTIFS(Pagos!$B$6:$B$405,A134,Pagos!$C$6:$C$405,"&gt;"&amp;Datos!$B$21)&gt;0,"REVISAR: arts. 14.3 / 15.4","Sin alerta de fechas")))))</f>
        <v/>
      </c>
      <c r="AB134" s="55" t="str">
        <f aca="false">IF(COUNTA(B134:K134,M134,O134:Q134,T134:V134,Y134,AE134)=0,"",IF(Z134&lt;&gt;"Completo","REVISAR: completar datos",IF(OR(H134&lt;0,I134&lt;0,K134&lt;=0,K134&gt;1,M134&lt;0,M134&gt;L134,O134&lt;0,P134&lt;0,Q134&lt;0,Q134&gt;H134+I134,N134&lt;0,O134&gt;N134,O134+P134&gt;L134+0.01,AND(J134&lt;&gt;"Sí",J134&lt;&gt;"No"),AND(LEN(AE134&amp;"")&lt;&gt;0,OR(AE134&lt;=0,AE134&gt;1,J134&lt;&gt;"Sí"))),"REVISAR: importes incoherentes",IF(ABS(R134-H134-I134)&gt;0.01,"REVISAR: pago incompleto/excesivo",IF(AND(B134="Alojamiento y manutención",OR(T134&lt;=0,U134&lt;=0,MOD(T134,1)&lt;&gt;0,MOD(U134,1)&lt;&gt;0)),"REVISAR: personas/días",IF(AND(Datos!$B$25="No recuperable",J134="Sí",I134&gt;0),"REVISAR: régimen IVA",IF(AND(Datos!$B$25="Totalmente recuperable",I134&gt;0,OR(J134&lt;&gt;"Sí",AND(LEN(AE134&amp;"")&lt;&gt;0,AE134&lt;&gt;1))),"REVISAR: régimen IVA",IF(AND(Datos!$B$25="Parcialmente recuperable",J134="Sí",I134&gt;0,LEN(AE134&amp;"")=0),"REVISAR: indicar % IVA", "Sin alerta de importes"))))))))</f>
        <v/>
      </c>
      <c r="AC134" s="55" t="str">
        <f aca="false">IF(COUNTA(B134:K134,M134,O134:Q134,T134:V134,Y134,AE134)=0,"",IF(OR(COUNTIFS($A$6:$A$205,A134)&gt;1,AND(LEN(D134&amp;"")&gt;0,LEN(E134&amp;"")&gt;0,COUNTIFS($D$6:$D$205,D134,$E$6:$E$205,E134)&gt;1)),"REVISAR: posible duplicado","Sin duplicado"))</f>
        <v/>
      </c>
      <c r="AD134" s="54" t="str">
        <f aca="false">IF(COUNTA(B134:K134,M134,O134:Q134,T134:V134,Y134,AE134)=0,"",IF(LEN(Datos!$B$17&amp;"")=0,"REVISAR: falta concesión",IF(AND(Q134&gt;0,COUNTIFS(Pagos!$B$6:$B$405,A134,Pagos!$E$6:$E$405,"Ingreso retenciones")=0),"REVISAR: acreditación IRPF",IF(LEN(Datos!$B$24&amp;"")=0,"REVISAR: seleccionar modalidad",IF(Datos!$B$24="Normal","Adjuntar factura y pagos","Conservar factura y pagos")))))</f>
        <v/>
      </c>
      <c r="AE134" s="56"/>
    </row>
    <row r="135" customFormat="false" ht="19.5" hidden="false" customHeight="true" outlineLevel="0" collapsed="false">
      <c r="A135" s="43" t="s">
        <v>240</v>
      </c>
      <c r="B135" s="44"/>
      <c r="C135" s="44"/>
      <c r="D135" s="45"/>
      <c r="E135" s="45"/>
      <c r="F135" s="46"/>
      <c r="G135" s="44"/>
      <c r="H135" s="47"/>
      <c r="I135" s="47"/>
      <c r="J135" s="44"/>
      <c r="K135" s="48"/>
      <c r="L135" s="49" t="str">
        <f aca="false">IF(OR(COUNTA(B135:K135,M135,O135:Q135,T135:V135,Y135,AE135)=0,LEN(H135&amp;"")=0,LEN(I135&amp;"")=0,LEN(J135&amp;"")=0,LEN(K135&amp;"")=0),"",ROUND((H135+I135-IF(J135="Sí",I135*IF(LEN(AE135&amp;"")=0,1,AE135),0))*K135,2))</f>
        <v/>
      </c>
      <c r="M135" s="47"/>
      <c r="N135" s="50" t="str">
        <f aca="false">IF(OR(COUNTA(B135:K135,M135,O135:Q135,T135:V135,Y135,AE135)=0,LEN(L135&amp;"")=0),"",IF(B135="Otros costes no subvencionables",0,IF(B135="Alojamiento y manutención",IF(LEN(W135&amp;"")=0,"",ROUND(MAX(0,MIN(L135-M135,W135*80)),2)),ROUND(L135-M135,2))))</f>
        <v/>
      </c>
      <c r="O135" s="47"/>
      <c r="P135" s="47"/>
      <c r="Q135" s="47"/>
      <c r="R135" s="49" t="str">
        <f aca="false">IF(COUNTA(B135:K135,M135,O135:Q135,T135:V135,Y135,AE135)=0,"",SUMIFS(Pagos!$D$6:$D$405,Pagos!$B$6:$B$405,A135))</f>
        <v/>
      </c>
      <c r="S135" s="51" t="str">
        <f aca="false">IF(OR(COUNTA(B135:K135,M135,O135:Q135,T135:V135,Y135,AE135)=0,COUNTIFS(Pagos!$B$6:$B$405,A135,Pagos!$C$6:$C$405,"&gt;0")=0),"",_xlfn.MAXIFS(Pagos!$C$6:$C$405,Pagos!$B$6:$B$405,A135))</f>
        <v/>
      </c>
      <c r="T135" s="52"/>
      <c r="U135" s="52"/>
      <c r="V135" s="44"/>
      <c r="W135" s="53" t="str">
        <f aca="false">IF(OR(COUNTA(B135:K135,M135,O135:Q135,T135:V135,Y135,AE135)=0,B135&lt;&gt;"Alojamiento y manutención",LEN(T135&amp;"")=0,LEN(U135&amp;"")=0),"",T135*U135)</f>
        <v/>
      </c>
      <c r="X135" s="49" t="str">
        <f aca="false">IF(OR(COUNTA(B135:K135,M135,O135:Q135,T135:V135,Y135,AE135)=0,B135&lt;&gt;"Asesoría y gestión",LEN(N135&amp;"")=0),"",IF(H135+I135-IF(J135="Sí",I135*IF(LEN(AE135&amp;"")=0,1,AE135),0)=0,0,ROUND(N135*H135/(H135+I135-IF(J135="Sí",I135*IF(LEN(AE135&amp;"")=0,1,AE135),0)),2)))</f>
        <v/>
      </c>
      <c r="Y135" s="44"/>
      <c r="Z135" s="54" t="str">
        <f aca="false">IF(COUNTA(B135:K135,M135,O135:Q135,T135:V135,Y135,AE135)=0,"",IF(OR(COUNTA(B135:K135,M135,O135:Q135,T135:V135,Y135,AE135)=0,LEN(B135&amp;"")=0,LEN(C135&amp;"")=0,LEN(D135&amp;"")=0,LEN(E135&amp;"")=0,LEN(F135&amp;"")=0,LEN(G135&amp;"")=0,LEN(H135&amp;"")=0,LEN(I135&amp;"")=0,LEN(J135&amp;"")=0,LEN(K135&amp;"")=0,LEN(O135&amp;"")=0,LEN(P135&amp;"")=0,LEN(Q135&amp;"")=0,LEN(V135&amp;"")=0,AND(B135="Alojamiento y manutención",OR(LEN(T135&amp;"")=0,LEN(U135&amp;"")=0))),"REVISAR: faltan datos","Completo"))</f>
        <v/>
      </c>
      <c r="AA135" s="55" t="str">
        <f aca="false">IF(COUNTA(B135:K135,M135,O135:Q135,T135:V135,Y135,AE135)=0,"",IF(OR(LEN(Datos!$B$20&amp;"")=0,LEN(F135&amp;"")=0),"REVISAR: falta período/fecha",IF(OR(F135&lt;Datos!$B$22,F135&gt;Datos!$B$21),"REVISAR: emisión fuera de período",IF(COUNTIFS(Pagos!$B$6:$B$405,A135,Pagos!$C$6:$C$405,"&gt;"&amp;Datos!$B$23)&gt;0,"REVISAR: pago fuera de plazo",IF(COUNTIFS(Pagos!$B$6:$B$405,A135,Pagos!$C$6:$C$405,"&gt;"&amp;Datos!$B$21)&gt;0,"REVISAR: arts. 14.3 / 15.4","Sin alerta de fechas")))))</f>
        <v/>
      </c>
      <c r="AB135" s="55" t="str">
        <f aca="false">IF(COUNTA(B135:K135,M135,O135:Q135,T135:V135,Y135,AE135)=0,"",IF(Z135&lt;&gt;"Completo","REVISAR: completar datos",IF(OR(H135&lt;0,I135&lt;0,K135&lt;=0,K135&gt;1,M135&lt;0,M135&gt;L135,O135&lt;0,P135&lt;0,Q135&lt;0,Q135&gt;H135+I135,N135&lt;0,O135&gt;N135,O135+P135&gt;L135+0.01,AND(J135&lt;&gt;"Sí",J135&lt;&gt;"No"),AND(LEN(AE135&amp;"")&lt;&gt;0,OR(AE135&lt;=0,AE135&gt;1,J135&lt;&gt;"Sí"))),"REVISAR: importes incoherentes",IF(ABS(R135-H135-I135)&gt;0.01,"REVISAR: pago incompleto/excesivo",IF(AND(B135="Alojamiento y manutención",OR(T135&lt;=0,U135&lt;=0,MOD(T135,1)&lt;&gt;0,MOD(U135,1)&lt;&gt;0)),"REVISAR: personas/días",IF(AND(Datos!$B$25="No recuperable",J135="Sí",I135&gt;0),"REVISAR: régimen IVA",IF(AND(Datos!$B$25="Totalmente recuperable",I135&gt;0,OR(J135&lt;&gt;"Sí",AND(LEN(AE135&amp;"")&lt;&gt;0,AE135&lt;&gt;1))),"REVISAR: régimen IVA",IF(AND(Datos!$B$25="Parcialmente recuperable",J135="Sí",I135&gt;0,LEN(AE135&amp;"")=0),"REVISAR: indicar % IVA", "Sin alerta de importes"))))))))</f>
        <v/>
      </c>
      <c r="AC135" s="55" t="str">
        <f aca="false">IF(COUNTA(B135:K135,M135,O135:Q135,T135:V135,Y135,AE135)=0,"",IF(OR(COUNTIFS($A$6:$A$205,A135)&gt;1,AND(LEN(D135&amp;"")&gt;0,LEN(E135&amp;"")&gt;0,COUNTIFS($D$6:$D$205,D135,$E$6:$E$205,E135)&gt;1)),"REVISAR: posible duplicado","Sin duplicado"))</f>
        <v/>
      </c>
      <c r="AD135" s="54" t="str">
        <f aca="false">IF(COUNTA(B135:K135,M135,O135:Q135,T135:V135,Y135,AE135)=0,"",IF(LEN(Datos!$B$17&amp;"")=0,"REVISAR: falta concesión",IF(AND(Q135&gt;0,COUNTIFS(Pagos!$B$6:$B$405,A135,Pagos!$E$6:$E$405,"Ingreso retenciones")=0),"REVISAR: acreditación IRPF",IF(LEN(Datos!$B$24&amp;"")=0,"REVISAR: seleccionar modalidad",IF(Datos!$B$24="Normal","Adjuntar factura y pagos","Conservar factura y pagos")))))</f>
        <v/>
      </c>
      <c r="AE135" s="56"/>
    </row>
    <row r="136" customFormat="false" ht="19.5" hidden="false" customHeight="true" outlineLevel="0" collapsed="false">
      <c r="A136" s="43" t="s">
        <v>241</v>
      </c>
      <c r="B136" s="44"/>
      <c r="C136" s="44"/>
      <c r="D136" s="45"/>
      <c r="E136" s="45"/>
      <c r="F136" s="46"/>
      <c r="G136" s="44"/>
      <c r="H136" s="47"/>
      <c r="I136" s="47"/>
      <c r="J136" s="44"/>
      <c r="K136" s="48"/>
      <c r="L136" s="49" t="str">
        <f aca="false">IF(OR(COUNTA(B136:K136,M136,O136:Q136,T136:V136,Y136,AE136)=0,LEN(H136&amp;"")=0,LEN(I136&amp;"")=0,LEN(J136&amp;"")=0,LEN(K136&amp;"")=0),"",ROUND((H136+I136-IF(J136="Sí",I136*IF(LEN(AE136&amp;"")=0,1,AE136),0))*K136,2))</f>
        <v/>
      </c>
      <c r="M136" s="47"/>
      <c r="N136" s="50" t="str">
        <f aca="false">IF(OR(COUNTA(B136:K136,M136,O136:Q136,T136:V136,Y136,AE136)=0,LEN(L136&amp;"")=0),"",IF(B136="Otros costes no subvencionables",0,IF(B136="Alojamiento y manutención",IF(LEN(W136&amp;"")=0,"",ROUND(MAX(0,MIN(L136-M136,W136*80)),2)),ROUND(L136-M136,2))))</f>
        <v/>
      </c>
      <c r="O136" s="47"/>
      <c r="P136" s="47"/>
      <c r="Q136" s="47"/>
      <c r="R136" s="49" t="str">
        <f aca="false">IF(COUNTA(B136:K136,M136,O136:Q136,T136:V136,Y136,AE136)=0,"",SUMIFS(Pagos!$D$6:$D$405,Pagos!$B$6:$B$405,A136))</f>
        <v/>
      </c>
      <c r="S136" s="51" t="str">
        <f aca="false">IF(OR(COUNTA(B136:K136,M136,O136:Q136,T136:V136,Y136,AE136)=0,COUNTIFS(Pagos!$B$6:$B$405,A136,Pagos!$C$6:$C$405,"&gt;0")=0),"",_xlfn.MAXIFS(Pagos!$C$6:$C$405,Pagos!$B$6:$B$405,A136))</f>
        <v/>
      </c>
      <c r="T136" s="52"/>
      <c r="U136" s="52"/>
      <c r="V136" s="44"/>
      <c r="W136" s="53" t="str">
        <f aca="false">IF(OR(COUNTA(B136:K136,M136,O136:Q136,T136:V136,Y136,AE136)=0,B136&lt;&gt;"Alojamiento y manutención",LEN(T136&amp;"")=0,LEN(U136&amp;"")=0),"",T136*U136)</f>
        <v/>
      </c>
      <c r="X136" s="49" t="str">
        <f aca="false">IF(OR(COUNTA(B136:K136,M136,O136:Q136,T136:V136,Y136,AE136)=0,B136&lt;&gt;"Asesoría y gestión",LEN(N136&amp;"")=0),"",IF(H136+I136-IF(J136="Sí",I136*IF(LEN(AE136&amp;"")=0,1,AE136),0)=0,0,ROUND(N136*H136/(H136+I136-IF(J136="Sí",I136*IF(LEN(AE136&amp;"")=0,1,AE136),0)),2)))</f>
        <v/>
      </c>
      <c r="Y136" s="44"/>
      <c r="Z136" s="54" t="str">
        <f aca="false">IF(COUNTA(B136:K136,M136,O136:Q136,T136:V136,Y136,AE136)=0,"",IF(OR(COUNTA(B136:K136,M136,O136:Q136,T136:V136,Y136,AE136)=0,LEN(B136&amp;"")=0,LEN(C136&amp;"")=0,LEN(D136&amp;"")=0,LEN(E136&amp;"")=0,LEN(F136&amp;"")=0,LEN(G136&amp;"")=0,LEN(H136&amp;"")=0,LEN(I136&amp;"")=0,LEN(J136&amp;"")=0,LEN(K136&amp;"")=0,LEN(O136&amp;"")=0,LEN(P136&amp;"")=0,LEN(Q136&amp;"")=0,LEN(V136&amp;"")=0,AND(B136="Alojamiento y manutención",OR(LEN(T136&amp;"")=0,LEN(U136&amp;"")=0))),"REVISAR: faltan datos","Completo"))</f>
        <v/>
      </c>
      <c r="AA136" s="55" t="str">
        <f aca="false">IF(COUNTA(B136:K136,M136,O136:Q136,T136:V136,Y136,AE136)=0,"",IF(OR(LEN(Datos!$B$20&amp;"")=0,LEN(F136&amp;"")=0),"REVISAR: falta período/fecha",IF(OR(F136&lt;Datos!$B$22,F136&gt;Datos!$B$21),"REVISAR: emisión fuera de período",IF(COUNTIFS(Pagos!$B$6:$B$405,A136,Pagos!$C$6:$C$405,"&gt;"&amp;Datos!$B$23)&gt;0,"REVISAR: pago fuera de plazo",IF(COUNTIFS(Pagos!$B$6:$B$405,A136,Pagos!$C$6:$C$405,"&gt;"&amp;Datos!$B$21)&gt;0,"REVISAR: arts. 14.3 / 15.4","Sin alerta de fechas")))))</f>
        <v/>
      </c>
      <c r="AB136" s="55" t="str">
        <f aca="false">IF(COUNTA(B136:K136,M136,O136:Q136,T136:V136,Y136,AE136)=0,"",IF(Z136&lt;&gt;"Completo","REVISAR: completar datos",IF(OR(H136&lt;0,I136&lt;0,K136&lt;=0,K136&gt;1,M136&lt;0,M136&gt;L136,O136&lt;0,P136&lt;0,Q136&lt;0,Q136&gt;H136+I136,N136&lt;0,O136&gt;N136,O136+P136&gt;L136+0.01,AND(J136&lt;&gt;"Sí",J136&lt;&gt;"No"),AND(LEN(AE136&amp;"")&lt;&gt;0,OR(AE136&lt;=0,AE136&gt;1,J136&lt;&gt;"Sí"))),"REVISAR: importes incoherentes",IF(ABS(R136-H136-I136)&gt;0.01,"REVISAR: pago incompleto/excesivo",IF(AND(B136="Alojamiento y manutención",OR(T136&lt;=0,U136&lt;=0,MOD(T136,1)&lt;&gt;0,MOD(U136,1)&lt;&gt;0)),"REVISAR: personas/días",IF(AND(Datos!$B$25="No recuperable",J136="Sí",I136&gt;0),"REVISAR: régimen IVA",IF(AND(Datos!$B$25="Totalmente recuperable",I136&gt;0,OR(J136&lt;&gt;"Sí",AND(LEN(AE136&amp;"")&lt;&gt;0,AE136&lt;&gt;1))),"REVISAR: régimen IVA",IF(AND(Datos!$B$25="Parcialmente recuperable",J136="Sí",I136&gt;0,LEN(AE136&amp;"")=0),"REVISAR: indicar % IVA", "Sin alerta de importes"))))))))</f>
        <v/>
      </c>
      <c r="AC136" s="55" t="str">
        <f aca="false">IF(COUNTA(B136:K136,M136,O136:Q136,T136:V136,Y136,AE136)=0,"",IF(OR(COUNTIFS($A$6:$A$205,A136)&gt;1,AND(LEN(D136&amp;"")&gt;0,LEN(E136&amp;"")&gt;0,COUNTIFS($D$6:$D$205,D136,$E$6:$E$205,E136)&gt;1)),"REVISAR: posible duplicado","Sin duplicado"))</f>
        <v/>
      </c>
      <c r="AD136" s="54" t="str">
        <f aca="false">IF(COUNTA(B136:K136,M136,O136:Q136,T136:V136,Y136,AE136)=0,"",IF(LEN(Datos!$B$17&amp;"")=0,"REVISAR: falta concesión",IF(AND(Q136&gt;0,COUNTIFS(Pagos!$B$6:$B$405,A136,Pagos!$E$6:$E$405,"Ingreso retenciones")=0),"REVISAR: acreditación IRPF",IF(LEN(Datos!$B$24&amp;"")=0,"REVISAR: seleccionar modalidad",IF(Datos!$B$24="Normal","Adjuntar factura y pagos","Conservar factura y pagos")))))</f>
        <v/>
      </c>
      <c r="AE136" s="56"/>
    </row>
    <row r="137" customFormat="false" ht="19.5" hidden="false" customHeight="true" outlineLevel="0" collapsed="false">
      <c r="A137" s="43" t="s">
        <v>242</v>
      </c>
      <c r="B137" s="44"/>
      <c r="C137" s="44"/>
      <c r="D137" s="45"/>
      <c r="E137" s="45"/>
      <c r="F137" s="46"/>
      <c r="G137" s="44"/>
      <c r="H137" s="47"/>
      <c r="I137" s="47"/>
      <c r="J137" s="44"/>
      <c r="K137" s="48"/>
      <c r="L137" s="49" t="str">
        <f aca="false">IF(OR(COUNTA(B137:K137,M137,O137:Q137,T137:V137,Y137,AE137)=0,LEN(H137&amp;"")=0,LEN(I137&amp;"")=0,LEN(J137&amp;"")=0,LEN(K137&amp;"")=0),"",ROUND((H137+I137-IF(J137="Sí",I137*IF(LEN(AE137&amp;"")=0,1,AE137),0))*K137,2))</f>
        <v/>
      </c>
      <c r="M137" s="47"/>
      <c r="N137" s="50" t="str">
        <f aca="false">IF(OR(COUNTA(B137:K137,M137,O137:Q137,T137:V137,Y137,AE137)=0,LEN(L137&amp;"")=0),"",IF(B137="Otros costes no subvencionables",0,IF(B137="Alojamiento y manutención",IF(LEN(W137&amp;"")=0,"",ROUND(MAX(0,MIN(L137-M137,W137*80)),2)),ROUND(L137-M137,2))))</f>
        <v/>
      </c>
      <c r="O137" s="47"/>
      <c r="P137" s="47"/>
      <c r="Q137" s="47"/>
      <c r="R137" s="49" t="str">
        <f aca="false">IF(COUNTA(B137:K137,M137,O137:Q137,T137:V137,Y137,AE137)=0,"",SUMIFS(Pagos!$D$6:$D$405,Pagos!$B$6:$B$405,A137))</f>
        <v/>
      </c>
      <c r="S137" s="51" t="str">
        <f aca="false">IF(OR(COUNTA(B137:K137,M137,O137:Q137,T137:V137,Y137,AE137)=0,COUNTIFS(Pagos!$B$6:$B$405,A137,Pagos!$C$6:$C$405,"&gt;0")=0),"",_xlfn.MAXIFS(Pagos!$C$6:$C$405,Pagos!$B$6:$B$405,A137))</f>
        <v/>
      </c>
      <c r="T137" s="52"/>
      <c r="U137" s="52"/>
      <c r="V137" s="44"/>
      <c r="W137" s="53" t="str">
        <f aca="false">IF(OR(COUNTA(B137:K137,M137,O137:Q137,T137:V137,Y137,AE137)=0,B137&lt;&gt;"Alojamiento y manutención",LEN(T137&amp;"")=0,LEN(U137&amp;"")=0),"",T137*U137)</f>
        <v/>
      </c>
      <c r="X137" s="49" t="str">
        <f aca="false">IF(OR(COUNTA(B137:K137,M137,O137:Q137,T137:V137,Y137,AE137)=0,B137&lt;&gt;"Asesoría y gestión",LEN(N137&amp;"")=0),"",IF(H137+I137-IF(J137="Sí",I137*IF(LEN(AE137&amp;"")=0,1,AE137),0)=0,0,ROUND(N137*H137/(H137+I137-IF(J137="Sí",I137*IF(LEN(AE137&amp;"")=0,1,AE137),0)),2)))</f>
        <v/>
      </c>
      <c r="Y137" s="44"/>
      <c r="Z137" s="54" t="str">
        <f aca="false">IF(COUNTA(B137:K137,M137,O137:Q137,T137:V137,Y137,AE137)=0,"",IF(OR(COUNTA(B137:K137,M137,O137:Q137,T137:V137,Y137,AE137)=0,LEN(B137&amp;"")=0,LEN(C137&amp;"")=0,LEN(D137&amp;"")=0,LEN(E137&amp;"")=0,LEN(F137&amp;"")=0,LEN(G137&amp;"")=0,LEN(H137&amp;"")=0,LEN(I137&amp;"")=0,LEN(J137&amp;"")=0,LEN(K137&amp;"")=0,LEN(O137&amp;"")=0,LEN(P137&amp;"")=0,LEN(Q137&amp;"")=0,LEN(V137&amp;"")=0,AND(B137="Alojamiento y manutención",OR(LEN(T137&amp;"")=0,LEN(U137&amp;"")=0))),"REVISAR: faltan datos","Completo"))</f>
        <v/>
      </c>
      <c r="AA137" s="55" t="str">
        <f aca="false">IF(COUNTA(B137:K137,M137,O137:Q137,T137:V137,Y137,AE137)=0,"",IF(OR(LEN(Datos!$B$20&amp;"")=0,LEN(F137&amp;"")=0),"REVISAR: falta período/fecha",IF(OR(F137&lt;Datos!$B$22,F137&gt;Datos!$B$21),"REVISAR: emisión fuera de período",IF(COUNTIFS(Pagos!$B$6:$B$405,A137,Pagos!$C$6:$C$405,"&gt;"&amp;Datos!$B$23)&gt;0,"REVISAR: pago fuera de plazo",IF(COUNTIFS(Pagos!$B$6:$B$405,A137,Pagos!$C$6:$C$405,"&gt;"&amp;Datos!$B$21)&gt;0,"REVISAR: arts. 14.3 / 15.4","Sin alerta de fechas")))))</f>
        <v/>
      </c>
      <c r="AB137" s="55" t="str">
        <f aca="false">IF(COUNTA(B137:K137,M137,O137:Q137,T137:V137,Y137,AE137)=0,"",IF(Z137&lt;&gt;"Completo","REVISAR: completar datos",IF(OR(H137&lt;0,I137&lt;0,K137&lt;=0,K137&gt;1,M137&lt;0,M137&gt;L137,O137&lt;0,P137&lt;0,Q137&lt;0,Q137&gt;H137+I137,N137&lt;0,O137&gt;N137,O137+P137&gt;L137+0.01,AND(J137&lt;&gt;"Sí",J137&lt;&gt;"No"),AND(LEN(AE137&amp;"")&lt;&gt;0,OR(AE137&lt;=0,AE137&gt;1,J137&lt;&gt;"Sí"))),"REVISAR: importes incoherentes",IF(ABS(R137-H137-I137)&gt;0.01,"REVISAR: pago incompleto/excesivo",IF(AND(B137="Alojamiento y manutención",OR(T137&lt;=0,U137&lt;=0,MOD(T137,1)&lt;&gt;0,MOD(U137,1)&lt;&gt;0)),"REVISAR: personas/días",IF(AND(Datos!$B$25="No recuperable",J137="Sí",I137&gt;0),"REVISAR: régimen IVA",IF(AND(Datos!$B$25="Totalmente recuperable",I137&gt;0,OR(J137&lt;&gt;"Sí",AND(LEN(AE137&amp;"")&lt;&gt;0,AE137&lt;&gt;1))),"REVISAR: régimen IVA",IF(AND(Datos!$B$25="Parcialmente recuperable",J137="Sí",I137&gt;0,LEN(AE137&amp;"")=0),"REVISAR: indicar % IVA", "Sin alerta de importes"))))))))</f>
        <v/>
      </c>
      <c r="AC137" s="55" t="str">
        <f aca="false">IF(COUNTA(B137:K137,M137,O137:Q137,T137:V137,Y137,AE137)=0,"",IF(OR(COUNTIFS($A$6:$A$205,A137)&gt;1,AND(LEN(D137&amp;"")&gt;0,LEN(E137&amp;"")&gt;0,COUNTIFS($D$6:$D$205,D137,$E$6:$E$205,E137)&gt;1)),"REVISAR: posible duplicado","Sin duplicado"))</f>
        <v/>
      </c>
      <c r="AD137" s="54" t="str">
        <f aca="false">IF(COUNTA(B137:K137,M137,O137:Q137,T137:V137,Y137,AE137)=0,"",IF(LEN(Datos!$B$17&amp;"")=0,"REVISAR: falta concesión",IF(AND(Q137&gt;0,COUNTIFS(Pagos!$B$6:$B$405,A137,Pagos!$E$6:$E$405,"Ingreso retenciones")=0),"REVISAR: acreditación IRPF",IF(LEN(Datos!$B$24&amp;"")=0,"REVISAR: seleccionar modalidad",IF(Datos!$B$24="Normal","Adjuntar factura y pagos","Conservar factura y pagos")))))</f>
        <v/>
      </c>
      <c r="AE137" s="56"/>
    </row>
    <row r="138" customFormat="false" ht="19.5" hidden="false" customHeight="true" outlineLevel="0" collapsed="false">
      <c r="A138" s="43" t="s">
        <v>243</v>
      </c>
      <c r="B138" s="44"/>
      <c r="C138" s="44"/>
      <c r="D138" s="45"/>
      <c r="E138" s="45"/>
      <c r="F138" s="46"/>
      <c r="G138" s="44"/>
      <c r="H138" s="47"/>
      <c r="I138" s="47"/>
      <c r="J138" s="44"/>
      <c r="K138" s="48"/>
      <c r="L138" s="49" t="str">
        <f aca="false">IF(OR(COUNTA(B138:K138,M138,O138:Q138,T138:V138,Y138,AE138)=0,LEN(H138&amp;"")=0,LEN(I138&amp;"")=0,LEN(J138&amp;"")=0,LEN(K138&amp;"")=0),"",ROUND((H138+I138-IF(J138="Sí",I138*IF(LEN(AE138&amp;"")=0,1,AE138),0))*K138,2))</f>
        <v/>
      </c>
      <c r="M138" s="47"/>
      <c r="N138" s="50" t="str">
        <f aca="false">IF(OR(COUNTA(B138:K138,M138,O138:Q138,T138:V138,Y138,AE138)=0,LEN(L138&amp;"")=0),"",IF(B138="Otros costes no subvencionables",0,IF(B138="Alojamiento y manutención",IF(LEN(W138&amp;"")=0,"",ROUND(MAX(0,MIN(L138-M138,W138*80)),2)),ROUND(L138-M138,2))))</f>
        <v/>
      </c>
      <c r="O138" s="47"/>
      <c r="P138" s="47"/>
      <c r="Q138" s="47"/>
      <c r="R138" s="49" t="str">
        <f aca="false">IF(COUNTA(B138:K138,M138,O138:Q138,T138:V138,Y138,AE138)=0,"",SUMIFS(Pagos!$D$6:$D$405,Pagos!$B$6:$B$405,A138))</f>
        <v/>
      </c>
      <c r="S138" s="51" t="str">
        <f aca="false">IF(OR(COUNTA(B138:K138,M138,O138:Q138,T138:V138,Y138,AE138)=0,COUNTIFS(Pagos!$B$6:$B$405,A138,Pagos!$C$6:$C$405,"&gt;0")=0),"",_xlfn.MAXIFS(Pagos!$C$6:$C$405,Pagos!$B$6:$B$405,A138))</f>
        <v/>
      </c>
      <c r="T138" s="52"/>
      <c r="U138" s="52"/>
      <c r="V138" s="44"/>
      <c r="W138" s="53" t="str">
        <f aca="false">IF(OR(COUNTA(B138:K138,M138,O138:Q138,T138:V138,Y138,AE138)=0,B138&lt;&gt;"Alojamiento y manutención",LEN(T138&amp;"")=0,LEN(U138&amp;"")=0),"",T138*U138)</f>
        <v/>
      </c>
      <c r="X138" s="49" t="str">
        <f aca="false">IF(OR(COUNTA(B138:K138,M138,O138:Q138,T138:V138,Y138,AE138)=0,B138&lt;&gt;"Asesoría y gestión",LEN(N138&amp;"")=0),"",IF(H138+I138-IF(J138="Sí",I138*IF(LEN(AE138&amp;"")=0,1,AE138),0)=0,0,ROUND(N138*H138/(H138+I138-IF(J138="Sí",I138*IF(LEN(AE138&amp;"")=0,1,AE138),0)),2)))</f>
        <v/>
      </c>
      <c r="Y138" s="44"/>
      <c r="Z138" s="54" t="str">
        <f aca="false">IF(COUNTA(B138:K138,M138,O138:Q138,T138:V138,Y138,AE138)=0,"",IF(OR(COUNTA(B138:K138,M138,O138:Q138,T138:V138,Y138,AE138)=0,LEN(B138&amp;"")=0,LEN(C138&amp;"")=0,LEN(D138&amp;"")=0,LEN(E138&amp;"")=0,LEN(F138&amp;"")=0,LEN(G138&amp;"")=0,LEN(H138&amp;"")=0,LEN(I138&amp;"")=0,LEN(J138&amp;"")=0,LEN(K138&amp;"")=0,LEN(O138&amp;"")=0,LEN(P138&amp;"")=0,LEN(Q138&amp;"")=0,LEN(V138&amp;"")=0,AND(B138="Alojamiento y manutención",OR(LEN(T138&amp;"")=0,LEN(U138&amp;"")=0))),"REVISAR: faltan datos","Completo"))</f>
        <v/>
      </c>
      <c r="AA138" s="55" t="str">
        <f aca="false">IF(COUNTA(B138:K138,M138,O138:Q138,T138:V138,Y138,AE138)=0,"",IF(OR(LEN(Datos!$B$20&amp;"")=0,LEN(F138&amp;"")=0),"REVISAR: falta período/fecha",IF(OR(F138&lt;Datos!$B$22,F138&gt;Datos!$B$21),"REVISAR: emisión fuera de período",IF(COUNTIFS(Pagos!$B$6:$B$405,A138,Pagos!$C$6:$C$405,"&gt;"&amp;Datos!$B$23)&gt;0,"REVISAR: pago fuera de plazo",IF(COUNTIFS(Pagos!$B$6:$B$405,A138,Pagos!$C$6:$C$405,"&gt;"&amp;Datos!$B$21)&gt;0,"REVISAR: arts. 14.3 / 15.4","Sin alerta de fechas")))))</f>
        <v/>
      </c>
      <c r="AB138" s="55" t="str">
        <f aca="false">IF(COUNTA(B138:K138,M138,O138:Q138,T138:V138,Y138,AE138)=0,"",IF(Z138&lt;&gt;"Completo","REVISAR: completar datos",IF(OR(H138&lt;0,I138&lt;0,K138&lt;=0,K138&gt;1,M138&lt;0,M138&gt;L138,O138&lt;0,P138&lt;0,Q138&lt;0,Q138&gt;H138+I138,N138&lt;0,O138&gt;N138,O138+P138&gt;L138+0.01,AND(J138&lt;&gt;"Sí",J138&lt;&gt;"No"),AND(LEN(AE138&amp;"")&lt;&gt;0,OR(AE138&lt;=0,AE138&gt;1,J138&lt;&gt;"Sí"))),"REVISAR: importes incoherentes",IF(ABS(R138-H138-I138)&gt;0.01,"REVISAR: pago incompleto/excesivo",IF(AND(B138="Alojamiento y manutención",OR(T138&lt;=0,U138&lt;=0,MOD(T138,1)&lt;&gt;0,MOD(U138,1)&lt;&gt;0)),"REVISAR: personas/días",IF(AND(Datos!$B$25="No recuperable",J138="Sí",I138&gt;0),"REVISAR: régimen IVA",IF(AND(Datos!$B$25="Totalmente recuperable",I138&gt;0,OR(J138&lt;&gt;"Sí",AND(LEN(AE138&amp;"")&lt;&gt;0,AE138&lt;&gt;1))),"REVISAR: régimen IVA",IF(AND(Datos!$B$25="Parcialmente recuperable",J138="Sí",I138&gt;0,LEN(AE138&amp;"")=0),"REVISAR: indicar % IVA", "Sin alerta de importes"))))))))</f>
        <v/>
      </c>
      <c r="AC138" s="55" t="str">
        <f aca="false">IF(COUNTA(B138:K138,M138,O138:Q138,T138:V138,Y138,AE138)=0,"",IF(OR(COUNTIFS($A$6:$A$205,A138)&gt;1,AND(LEN(D138&amp;"")&gt;0,LEN(E138&amp;"")&gt;0,COUNTIFS($D$6:$D$205,D138,$E$6:$E$205,E138)&gt;1)),"REVISAR: posible duplicado","Sin duplicado"))</f>
        <v/>
      </c>
      <c r="AD138" s="54" t="str">
        <f aca="false">IF(COUNTA(B138:K138,M138,O138:Q138,T138:V138,Y138,AE138)=0,"",IF(LEN(Datos!$B$17&amp;"")=0,"REVISAR: falta concesión",IF(AND(Q138&gt;0,COUNTIFS(Pagos!$B$6:$B$405,A138,Pagos!$E$6:$E$405,"Ingreso retenciones")=0),"REVISAR: acreditación IRPF",IF(LEN(Datos!$B$24&amp;"")=0,"REVISAR: seleccionar modalidad",IF(Datos!$B$24="Normal","Adjuntar factura y pagos","Conservar factura y pagos")))))</f>
        <v/>
      </c>
      <c r="AE138" s="56"/>
    </row>
    <row r="139" customFormat="false" ht="19.5" hidden="false" customHeight="true" outlineLevel="0" collapsed="false">
      <c r="A139" s="43" t="s">
        <v>244</v>
      </c>
      <c r="B139" s="44"/>
      <c r="C139" s="44"/>
      <c r="D139" s="45"/>
      <c r="E139" s="45"/>
      <c r="F139" s="46"/>
      <c r="G139" s="44"/>
      <c r="H139" s="47"/>
      <c r="I139" s="47"/>
      <c r="J139" s="44"/>
      <c r="K139" s="48"/>
      <c r="L139" s="49" t="str">
        <f aca="false">IF(OR(COUNTA(B139:K139,M139,O139:Q139,T139:V139,Y139,AE139)=0,LEN(H139&amp;"")=0,LEN(I139&amp;"")=0,LEN(J139&amp;"")=0,LEN(K139&amp;"")=0),"",ROUND((H139+I139-IF(J139="Sí",I139*IF(LEN(AE139&amp;"")=0,1,AE139),0))*K139,2))</f>
        <v/>
      </c>
      <c r="M139" s="47"/>
      <c r="N139" s="50" t="str">
        <f aca="false">IF(OR(COUNTA(B139:K139,M139,O139:Q139,T139:V139,Y139,AE139)=0,LEN(L139&amp;"")=0),"",IF(B139="Otros costes no subvencionables",0,IF(B139="Alojamiento y manutención",IF(LEN(W139&amp;"")=0,"",ROUND(MAX(0,MIN(L139-M139,W139*80)),2)),ROUND(L139-M139,2))))</f>
        <v/>
      </c>
      <c r="O139" s="47"/>
      <c r="P139" s="47"/>
      <c r="Q139" s="47"/>
      <c r="R139" s="49" t="str">
        <f aca="false">IF(COUNTA(B139:K139,M139,O139:Q139,T139:V139,Y139,AE139)=0,"",SUMIFS(Pagos!$D$6:$D$405,Pagos!$B$6:$B$405,A139))</f>
        <v/>
      </c>
      <c r="S139" s="51" t="str">
        <f aca="false">IF(OR(COUNTA(B139:K139,M139,O139:Q139,T139:V139,Y139,AE139)=0,COUNTIFS(Pagos!$B$6:$B$405,A139,Pagos!$C$6:$C$405,"&gt;0")=0),"",_xlfn.MAXIFS(Pagos!$C$6:$C$405,Pagos!$B$6:$B$405,A139))</f>
        <v/>
      </c>
      <c r="T139" s="52"/>
      <c r="U139" s="52"/>
      <c r="V139" s="44"/>
      <c r="W139" s="53" t="str">
        <f aca="false">IF(OR(COUNTA(B139:K139,M139,O139:Q139,T139:V139,Y139,AE139)=0,B139&lt;&gt;"Alojamiento y manutención",LEN(T139&amp;"")=0,LEN(U139&amp;"")=0),"",T139*U139)</f>
        <v/>
      </c>
      <c r="X139" s="49" t="str">
        <f aca="false">IF(OR(COUNTA(B139:K139,M139,O139:Q139,T139:V139,Y139,AE139)=0,B139&lt;&gt;"Asesoría y gestión",LEN(N139&amp;"")=0),"",IF(H139+I139-IF(J139="Sí",I139*IF(LEN(AE139&amp;"")=0,1,AE139),0)=0,0,ROUND(N139*H139/(H139+I139-IF(J139="Sí",I139*IF(LEN(AE139&amp;"")=0,1,AE139),0)),2)))</f>
        <v/>
      </c>
      <c r="Y139" s="44"/>
      <c r="Z139" s="54" t="str">
        <f aca="false">IF(COUNTA(B139:K139,M139,O139:Q139,T139:V139,Y139,AE139)=0,"",IF(OR(COUNTA(B139:K139,M139,O139:Q139,T139:V139,Y139,AE139)=0,LEN(B139&amp;"")=0,LEN(C139&amp;"")=0,LEN(D139&amp;"")=0,LEN(E139&amp;"")=0,LEN(F139&amp;"")=0,LEN(G139&amp;"")=0,LEN(H139&amp;"")=0,LEN(I139&amp;"")=0,LEN(J139&amp;"")=0,LEN(K139&amp;"")=0,LEN(O139&amp;"")=0,LEN(P139&amp;"")=0,LEN(Q139&amp;"")=0,LEN(V139&amp;"")=0,AND(B139="Alojamiento y manutención",OR(LEN(T139&amp;"")=0,LEN(U139&amp;"")=0))),"REVISAR: faltan datos","Completo"))</f>
        <v/>
      </c>
      <c r="AA139" s="55" t="str">
        <f aca="false">IF(COUNTA(B139:K139,M139,O139:Q139,T139:V139,Y139,AE139)=0,"",IF(OR(LEN(Datos!$B$20&amp;"")=0,LEN(F139&amp;"")=0),"REVISAR: falta período/fecha",IF(OR(F139&lt;Datos!$B$22,F139&gt;Datos!$B$21),"REVISAR: emisión fuera de período",IF(COUNTIFS(Pagos!$B$6:$B$405,A139,Pagos!$C$6:$C$405,"&gt;"&amp;Datos!$B$23)&gt;0,"REVISAR: pago fuera de plazo",IF(COUNTIFS(Pagos!$B$6:$B$405,A139,Pagos!$C$6:$C$405,"&gt;"&amp;Datos!$B$21)&gt;0,"REVISAR: arts. 14.3 / 15.4","Sin alerta de fechas")))))</f>
        <v/>
      </c>
      <c r="AB139" s="55" t="str">
        <f aca="false">IF(COUNTA(B139:K139,M139,O139:Q139,T139:V139,Y139,AE139)=0,"",IF(Z139&lt;&gt;"Completo","REVISAR: completar datos",IF(OR(H139&lt;0,I139&lt;0,K139&lt;=0,K139&gt;1,M139&lt;0,M139&gt;L139,O139&lt;0,P139&lt;0,Q139&lt;0,Q139&gt;H139+I139,N139&lt;0,O139&gt;N139,O139+P139&gt;L139+0.01,AND(J139&lt;&gt;"Sí",J139&lt;&gt;"No"),AND(LEN(AE139&amp;"")&lt;&gt;0,OR(AE139&lt;=0,AE139&gt;1,J139&lt;&gt;"Sí"))),"REVISAR: importes incoherentes",IF(ABS(R139-H139-I139)&gt;0.01,"REVISAR: pago incompleto/excesivo",IF(AND(B139="Alojamiento y manutención",OR(T139&lt;=0,U139&lt;=0,MOD(T139,1)&lt;&gt;0,MOD(U139,1)&lt;&gt;0)),"REVISAR: personas/días",IF(AND(Datos!$B$25="No recuperable",J139="Sí",I139&gt;0),"REVISAR: régimen IVA",IF(AND(Datos!$B$25="Totalmente recuperable",I139&gt;0,OR(J139&lt;&gt;"Sí",AND(LEN(AE139&amp;"")&lt;&gt;0,AE139&lt;&gt;1))),"REVISAR: régimen IVA",IF(AND(Datos!$B$25="Parcialmente recuperable",J139="Sí",I139&gt;0,LEN(AE139&amp;"")=0),"REVISAR: indicar % IVA", "Sin alerta de importes"))))))))</f>
        <v/>
      </c>
      <c r="AC139" s="55" t="str">
        <f aca="false">IF(COUNTA(B139:K139,M139,O139:Q139,T139:V139,Y139,AE139)=0,"",IF(OR(COUNTIFS($A$6:$A$205,A139)&gt;1,AND(LEN(D139&amp;"")&gt;0,LEN(E139&amp;"")&gt;0,COUNTIFS($D$6:$D$205,D139,$E$6:$E$205,E139)&gt;1)),"REVISAR: posible duplicado","Sin duplicado"))</f>
        <v/>
      </c>
      <c r="AD139" s="54" t="str">
        <f aca="false">IF(COUNTA(B139:K139,M139,O139:Q139,T139:V139,Y139,AE139)=0,"",IF(LEN(Datos!$B$17&amp;"")=0,"REVISAR: falta concesión",IF(AND(Q139&gt;0,COUNTIFS(Pagos!$B$6:$B$405,A139,Pagos!$E$6:$E$405,"Ingreso retenciones")=0),"REVISAR: acreditación IRPF",IF(LEN(Datos!$B$24&amp;"")=0,"REVISAR: seleccionar modalidad",IF(Datos!$B$24="Normal","Adjuntar factura y pagos","Conservar factura y pagos")))))</f>
        <v/>
      </c>
      <c r="AE139" s="56"/>
    </row>
    <row r="140" customFormat="false" ht="19.5" hidden="false" customHeight="true" outlineLevel="0" collapsed="false">
      <c r="A140" s="43" t="s">
        <v>245</v>
      </c>
      <c r="B140" s="44"/>
      <c r="C140" s="44"/>
      <c r="D140" s="45"/>
      <c r="E140" s="45"/>
      <c r="F140" s="46"/>
      <c r="G140" s="44"/>
      <c r="H140" s="47"/>
      <c r="I140" s="47"/>
      <c r="J140" s="44"/>
      <c r="K140" s="48"/>
      <c r="L140" s="49" t="str">
        <f aca="false">IF(OR(COUNTA(B140:K140,M140,O140:Q140,T140:V140,Y140,AE140)=0,LEN(H140&amp;"")=0,LEN(I140&amp;"")=0,LEN(J140&amp;"")=0,LEN(K140&amp;"")=0),"",ROUND((H140+I140-IF(J140="Sí",I140*IF(LEN(AE140&amp;"")=0,1,AE140),0))*K140,2))</f>
        <v/>
      </c>
      <c r="M140" s="47"/>
      <c r="N140" s="50" t="str">
        <f aca="false">IF(OR(COUNTA(B140:K140,M140,O140:Q140,T140:V140,Y140,AE140)=0,LEN(L140&amp;"")=0),"",IF(B140="Otros costes no subvencionables",0,IF(B140="Alojamiento y manutención",IF(LEN(W140&amp;"")=0,"",ROUND(MAX(0,MIN(L140-M140,W140*80)),2)),ROUND(L140-M140,2))))</f>
        <v/>
      </c>
      <c r="O140" s="47"/>
      <c r="P140" s="47"/>
      <c r="Q140" s="47"/>
      <c r="R140" s="49" t="str">
        <f aca="false">IF(COUNTA(B140:K140,M140,O140:Q140,T140:V140,Y140,AE140)=0,"",SUMIFS(Pagos!$D$6:$D$405,Pagos!$B$6:$B$405,A140))</f>
        <v/>
      </c>
      <c r="S140" s="51" t="str">
        <f aca="false">IF(OR(COUNTA(B140:K140,M140,O140:Q140,T140:V140,Y140,AE140)=0,COUNTIFS(Pagos!$B$6:$B$405,A140,Pagos!$C$6:$C$405,"&gt;0")=0),"",_xlfn.MAXIFS(Pagos!$C$6:$C$405,Pagos!$B$6:$B$405,A140))</f>
        <v/>
      </c>
      <c r="T140" s="52"/>
      <c r="U140" s="52"/>
      <c r="V140" s="44"/>
      <c r="W140" s="53" t="str">
        <f aca="false">IF(OR(COUNTA(B140:K140,M140,O140:Q140,T140:V140,Y140,AE140)=0,B140&lt;&gt;"Alojamiento y manutención",LEN(T140&amp;"")=0,LEN(U140&amp;"")=0),"",T140*U140)</f>
        <v/>
      </c>
      <c r="X140" s="49" t="str">
        <f aca="false">IF(OR(COUNTA(B140:K140,M140,O140:Q140,T140:V140,Y140,AE140)=0,B140&lt;&gt;"Asesoría y gestión",LEN(N140&amp;"")=0),"",IF(H140+I140-IF(J140="Sí",I140*IF(LEN(AE140&amp;"")=0,1,AE140),0)=0,0,ROUND(N140*H140/(H140+I140-IF(J140="Sí",I140*IF(LEN(AE140&amp;"")=0,1,AE140),0)),2)))</f>
        <v/>
      </c>
      <c r="Y140" s="44"/>
      <c r="Z140" s="54" t="str">
        <f aca="false">IF(COUNTA(B140:K140,M140,O140:Q140,T140:V140,Y140,AE140)=0,"",IF(OR(COUNTA(B140:K140,M140,O140:Q140,T140:V140,Y140,AE140)=0,LEN(B140&amp;"")=0,LEN(C140&amp;"")=0,LEN(D140&amp;"")=0,LEN(E140&amp;"")=0,LEN(F140&amp;"")=0,LEN(G140&amp;"")=0,LEN(H140&amp;"")=0,LEN(I140&amp;"")=0,LEN(J140&amp;"")=0,LEN(K140&amp;"")=0,LEN(O140&amp;"")=0,LEN(P140&amp;"")=0,LEN(Q140&amp;"")=0,LEN(V140&amp;"")=0,AND(B140="Alojamiento y manutención",OR(LEN(T140&amp;"")=0,LEN(U140&amp;"")=0))),"REVISAR: faltan datos","Completo"))</f>
        <v/>
      </c>
      <c r="AA140" s="55" t="str">
        <f aca="false">IF(COUNTA(B140:K140,M140,O140:Q140,T140:V140,Y140,AE140)=0,"",IF(OR(LEN(Datos!$B$20&amp;"")=0,LEN(F140&amp;"")=0),"REVISAR: falta período/fecha",IF(OR(F140&lt;Datos!$B$22,F140&gt;Datos!$B$21),"REVISAR: emisión fuera de período",IF(COUNTIFS(Pagos!$B$6:$B$405,A140,Pagos!$C$6:$C$405,"&gt;"&amp;Datos!$B$23)&gt;0,"REVISAR: pago fuera de plazo",IF(COUNTIFS(Pagos!$B$6:$B$405,A140,Pagos!$C$6:$C$405,"&gt;"&amp;Datos!$B$21)&gt;0,"REVISAR: arts. 14.3 / 15.4","Sin alerta de fechas")))))</f>
        <v/>
      </c>
      <c r="AB140" s="55" t="str">
        <f aca="false">IF(COUNTA(B140:K140,M140,O140:Q140,T140:V140,Y140,AE140)=0,"",IF(Z140&lt;&gt;"Completo","REVISAR: completar datos",IF(OR(H140&lt;0,I140&lt;0,K140&lt;=0,K140&gt;1,M140&lt;0,M140&gt;L140,O140&lt;0,P140&lt;0,Q140&lt;0,Q140&gt;H140+I140,N140&lt;0,O140&gt;N140,O140+P140&gt;L140+0.01,AND(J140&lt;&gt;"Sí",J140&lt;&gt;"No"),AND(LEN(AE140&amp;"")&lt;&gt;0,OR(AE140&lt;=0,AE140&gt;1,J140&lt;&gt;"Sí"))),"REVISAR: importes incoherentes",IF(ABS(R140-H140-I140)&gt;0.01,"REVISAR: pago incompleto/excesivo",IF(AND(B140="Alojamiento y manutención",OR(T140&lt;=0,U140&lt;=0,MOD(T140,1)&lt;&gt;0,MOD(U140,1)&lt;&gt;0)),"REVISAR: personas/días",IF(AND(Datos!$B$25="No recuperable",J140="Sí",I140&gt;0),"REVISAR: régimen IVA",IF(AND(Datos!$B$25="Totalmente recuperable",I140&gt;0,OR(J140&lt;&gt;"Sí",AND(LEN(AE140&amp;"")&lt;&gt;0,AE140&lt;&gt;1))),"REVISAR: régimen IVA",IF(AND(Datos!$B$25="Parcialmente recuperable",J140="Sí",I140&gt;0,LEN(AE140&amp;"")=0),"REVISAR: indicar % IVA", "Sin alerta de importes"))))))))</f>
        <v/>
      </c>
      <c r="AC140" s="55" t="str">
        <f aca="false">IF(COUNTA(B140:K140,M140,O140:Q140,T140:V140,Y140,AE140)=0,"",IF(OR(COUNTIFS($A$6:$A$205,A140)&gt;1,AND(LEN(D140&amp;"")&gt;0,LEN(E140&amp;"")&gt;0,COUNTIFS($D$6:$D$205,D140,$E$6:$E$205,E140)&gt;1)),"REVISAR: posible duplicado","Sin duplicado"))</f>
        <v/>
      </c>
      <c r="AD140" s="54" t="str">
        <f aca="false">IF(COUNTA(B140:K140,M140,O140:Q140,T140:V140,Y140,AE140)=0,"",IF(LEN(Datos!$B$17&amp;"")=0,"REVISAR: falta concesión",IF(AND(Q140&gt;0,COUNTIFS(Pagos!$B$6:$B$405,A140,Pagos!$E$6:$E$405,"Ingreso retenciones")=0),"REVISAR: acreditación IRPF",IF(LEN(Datos!$B$24&amp;"")=0,"REVISAR: seleccionar modalidad",IF(Datos!$B$24="Normal","Adjuntar factura y pagos","Conservar factura y pagos")))))</f>
        <v/>
      </c>
      <c r="AE140" s="56"/>
    </row>
    <row r="141" customFormat="false" ht="19.5" hidden="false" customHeight="true" outlineLevel="0" collapsed="false">
      <c r="A141" s="43" t="s">
        <v>246</v>
      </c>
      <c r="B141" s="44"/>
      <c r="C141" s="44"/>
      <c r="D141" s="45"/>
      <c r="E141" s="45"/>
      <c r="F141" s="46"/>
      <c r="G141" s="44"/>
      <c r="H141" s="47"/>
      <c r="I141" s="47"/>
      <c r="J141" s="44"/>
      <c r="K141" s="48"/>
      <c r="L141" s="49" t="str">
        <f aca="false">IF(OR(COUNTA(B141:K141,M141,O141:Q141,T141:V141,Y141,AE141)=0,LEN(H141&amp;"")=0,LEN(I141&amp;"")=0,LEN(J141&amp;"")=0,LEN(K141&amp;"")=0),"",ROUND((H141+I141-IF(J141="Sí",I141*IF(LEN(AE141&amp;"")=0,1,AE141),0))*K141,2))</f>
        <v/>
      </c>
      <c r="M141" s="47"/>
      <c r="N141" s="50" t="str">
        <f aca="false">IF(OR(COUNTA(B141:K141,M141,O141:Q141,T141:V141,Y141,AE141)=0,LEN(L141&amp;"")=0),"",IF(B141="Otros costes no subvencionables",0,IF(B141="Alojamiento y manutención",IF(LEN(W141&amp;"")=0,"",ROUND(MAX(0,MIN(L141-M141,W141*80)),2)),ROUND(L141-M141,2))))</f>
        <v/>
      </c>
      <c r="O141" s="47"/>
      <c r="P141" s="47"/>
      <c r="Q141" s="47"/>
      <c r="R141" s="49" t="str">
        <f aca="false">IF(COUNTA(B141:K141,M141,O141:Q141,T141:V141,Y141,AE141)=0,"",SUMIFS(Pagos!$D$6:$D$405,Pagos!$B$6:$B$405,A141))</f>
        <v/>
      </c>
      <c r="S141" s="51" t="str">
        <f aca="false">IF(OR(COUNTA(B141:K141,M141,O141:Q141,T141:V141,Y141,AE141)=0,COUNTIFS(Pagos!$B$6:$B$405,A141,Pagos!$C$6:$C$405,"&gt;0")=0),"",_xlfn.MAXIFS(Pagos!$C$6:$C$405,Pagos!$B$6:$B$405,A141))</f>
        <v/>
      </c>
      <c r="T141" s="52"/>
      <c r="U141" s="52"/>
      <c r="V141" s="44"/>
      <c r="W141" s="53" t="str">
        <f aca="false">IF(OR(COUNTA(B141:K141,M141,O141:Q141,T141:V141,Y141,AE141)=0,B141&lt;&gt;"Alojamiento y manutención",LEN(T141&amp;"")=0,LEN(U141&amp;"")=0),"",T141*U141)</f>
        <v/>
      </c>
      <c r="X141" s="49" t="str">
        <f aca="false">IF(OR(COUNTA(B141:K141,M141,O141:Q141,T141:V141,Y141,AE141)=0,B141&lt;&gt;"Asesoría y gestión",LEN(N141&amp;"")=0),"",IF(H141+I141-IF(J141="Sí",I141*IF(LEN(AE141&amp;"")=0,1,AE141),0)=0,0,ROUND(N141*H141/(H141+I141-IF(J141="Sí",I141*IF(LEN(AE141&amp;"")=0,1,AE141),0)),2)))</f>
        <v/>
      </c>
      <c r="Y141" s="44"/>
      <c r="Z141" s="54" t="str">
        <f aca="false">IF(COUNTA(B141:K141,M141,O141:Q141,T141:V141,Y141,AE141)=0,"",IF(OR(COUNTA(B141:K141,M141,O141:Q141,T141:V141,Y141,AE141)=0,LEN(B141&amp;"")=0,LEN(C141&amp;"")=0,LEN(D141&amp;"")=0,LEN(E141&amp;"")=0,LEN(F141&amp;"")=0,LEN(G141&amp;"")=0,LEN(H141&amp;"")=0,LEN(I141&amp;"")=0,LEN(J141&amp;"")=0,LEN(K141&amp;"")=0,LEN(O141&amp;"")=0,LEN(P141&amp;"")=0,LEN(Q141&amp;"")=0,LEN(V141&amp;"")=0,AND(B141="Alojamiento y manutención",OR(LEN(T141&amp;"")=0,LEN(U141&amp;"")=0))),"REVISAR: faltan datos","Completo"))</f>
        <v/>
      </c>
      <c r="AA141" s="55" t="str">
        <f aca="false">IF(COUNTA(B141:K141,M141,O141:Q141,T141:V141,Y141,AE141)=0,"",IF(OR(LEN(Datos!$B$20&amp;"")=0,LEN(F141&amp;"")=0),"REVISAR: falta período/fecha",IF(OR(F141&lt;Datos!$B$22,F141&gt;Datos!$B$21),"REVISAR: emisión fuera de período",IF(COUNTIFS(Pagos!$B$6:$B$405,A141,Pagos!$C$6:$C$405,"&gt;"&amp;Datos!$B$23)&gt;0,"REVISAR: pago fuera de plazo",IF(COUNTIFS(Pagos!$B$6:$B$405,A141,Pagos!$C$6:$C$405,"&gt;"&amp;Datos!$B$21)&gt;0,"REVISAR: arts. 14.3 / 15.4","Sin alerta de fechas")))))</f>
        <v/>
      </c>
      <c r="AB141" s="55" t="str">
        <f aca="false">IF(COUNTA(B141:K141,M141,O141:Q141,T141:V141,Y141,AE141)=0,"",IF(Z141&lt;&gt;"Completo","REVISAR: completar datos",IF(OR(H141&lt;0,I141&lt;0,K141&lt;=0,K141&gt;1,M141&lt;0,M141&gt;L141,O141&lt;0,P141&lt;0,Q141&lt;0,Q141&gt;H141+I141,N141&lt;0,O141&gt;N141,O141+P141&gt;L141+0.01,AND(J141&lt;&gt;"Sí",J141&lt;&gt;"No"),AND(LEN(AE141&amp;"")&lt;&gt;0,OR(AE141&lt;=0,AE141&gt;1,J141&lt;&gt;"Sí"))),"REVISAR: importes incoherentes",IF(ABS(R141-H141-I141)&gt;0.01,"REVISAR: pago incompleto/excesivo",IF(AND(B141="Alojamiento y manutención",OR(T141&lt;=0,U141&lt;=0,MOD(T141,1)&lt;&gt;0,MOD(U141,1)&lt;&gt;0)),"REVISAR: personas/días",IF(AND(Datos!$B$25="No recuperable",J141="Sí",I141&gt;0),"REVISAR: régimen IVA",IF(AND(Datos!$B$25="Totalmente recuperable",I141&gt;0,OR(J141&lt;&gt;"Sí",AND(LEN(AE141&amp;"")&lt;&gt;0,AE141&lt;&gt;1))),"REVISAR: régimen IVA",IF(AND(Datos!$B$25="Parcialmente recuperable",J141="Sí",I141&gt;0,LEN(AE141&amp;"")=0),"REVISAR: indicar % IVA", "Sin alerta de importes"))))))))</f>
        <v/>
      </c>
      <c r="AC141" s="55" t="str">
        <f aca="false">IF(COUNTA(B141:K141,M141,O141:Q141,T141:V141,Y141,AE141)=0,"",IF(OR(COUNTIFS($A$6:$A$205,A141)&gt;1,AND(LEN(D141&amp;"")&gt;0,LEN(E141&amp;"")&gt;0,COUNTIFS($D$6:$D$205,D141,$E$6:$E$205,E141)&gt;1)),"REVISAR: posible duplicado","Sin duplicado"))</f>
        <v/>
      </c>
      <c r="AD141" s="54" t="str">
        <f aca="false">IF(COUNTA(B141:K141,M141,O141:Q141,T141:V141,Y141,AE141)=0,"",IF(LEN(Datos!$B$17&amp;"")=0,"REVISAR: falta concesión",IF(AND(Q141&gt;0,COUNTIFS(Pagos!$B$6:$B$405,A141,Pagos!$E$6:$E$405,"Ingreso retenciones")=0),"REVISAR: acreditación IRPF",IF(LEN(Datos!$B$24&amp;"")=0,"REVISAR: seleccionar modalidad",IF(Datos!$B$24="Normal","Adjuntar factura y pagos","Conservar factura y pagos")))))</f>
        <v/>
      </c>
      <c r="AE141" s="56"/>
    </row>
    <row r="142" customFormat="false" ht="19.5" hidden="false" customHeight="true" outlineLevel="0" collapsed="false">
      <c r="A142" s="43" t="s">
        <v>247</v>
      </c>
      <c r="B142" s="44"/>
      <c r="C142" s="44"/>
      <c r="D142" s="45"/>
      <c r="E142" s="45"/>
      <c r="F142" s="46"/>
      <c r="G142" s="44"/>
      <c r="H142" s="47"/>
      <c r="I142" s="47"/>
      <c r="J142" s="44"/>
      <c r="K142" s="48"/>
      <c r="L142" s="49" t="str">
        <f aca="false">IF(OR(COUNTA(B142:K142,M142,O142:Q142,T142:V142,Y142,AE142)=0,LEN(H142&amp;"")=0,LEN(I142&amp;"")=0,LEN(J142&amp;"")=0,LEN(K142&amp;"")=0),"",ROUND((H142+I142-IF(J142="Sí",I142*IF(LEN(AE142&amp;"")=0,1,AE142),0))*K142,2))</f>
        <v/>
      </c>
      <c r="M142" s="47"/>
      <c r="N142" s="50" t="str">
        <f aca="false">IF(OR(COUNTA(B142:K142,M142,O142:Q142,T142:V142,Y142,AE142)=0,LEN(L142&amp;"")=0),"",IF(B142="Otros costes no subvencionables",0,IF(B142="Alojamiento y manutención",IF(LEN(W142&amp;"")=0,"",ROUND(MAX(0,MIN(L142-M142,W142*80)),2)),ROUND(L142-M142,2))))</f>
        <v/>
      </c>
      <c r="O142" s="47"/>
      <c r="P142" s="47"/>
      <c r="Q142" s="47"/>
      <c r="R142" s="49" t="str">
        <f aca="false">IF(COUNTA(B142:K142,M142,O142:Q142,T142:V142,Y142,AE142)=0,"",SUMIFS(Pagos!$D$6:$D$405,Pagos!$B$6:$B$405,A142))</f>
        <v/>
      </c>
      <c r="S142" s="51" t="str">
        <f aca="false">IF(OR(COUNTA(B142:K142,M142,O142:Q142,T142:V142,Y142,AE142)=0,COUNTIFS(Pagos!$B$6:$B$405,A142,Pagos!$C$6:$C$405,"&gt;0")=0),"",_xlfn.MAXIFS(Pagos!$C$6:$C$405,Pagos!$B$6:$B$405,A142))</f>
        <v/>
      </c>
      <c r="T142" s="52"/>
      <c r="U142" s="52"/>
      <c r="V142" s="44"/>
      <c r="W142" s="53" t="str">
        <f aca="false">IF(OR(COUNTA(B142:K142,M142,O142:Q142,T142:V142,Y142,AE142)=0,B142&lt;&gt;"Alojamiento y manutención",LEN(T142&amp;"")=0,LEN(U142&amp;"")=0),"",T142*U142)</f>
        <v/>
      </c>
      <c r="X142" s="49" t="str">
        <f aca="false">IF(OR(COUNTA(B142:K142,M142,O142:Q142,T142:V142,Y142,AE142)=0,B142&lt;&gt;"Asesoría y gestión",LEN(N142&amp;"")=0),"",IF(H142+I142-IF(J142="Sí",I142*IF(LEN(AE142&amp;"")=0,1,AE142),0)=0,0,ROUND(N142*H142/(H142+I142-IF(J142="Sí",I142*IF(LEN(AE142&amp;"")=0,1,AE142),0)),2)))</f>
        <v/>
      </c>
      <c r="Y142" s="44"/>
      <c r="Z142" s="54" t="str">
        <f aca="false">IF(COUNTA(B142:K142,M142,O142:Q142,T142:V142,Y142,AE142)=0,"",IF(OR(COUNTA(B142:K142,M142,O142:Q142,T142:V142,Y142,AE142)=0,LEN(B142&amp;"")=0,LEN(C142&amp;"")=0,LEN(D142&amp;"")=0,LEN(E142&amp;"")=0,LEN(F142&amp;"")=0,LEN(G142&amp;"")=0,LEN(H142&amp;"")=0,LEN(I142&amp;"")=0,LEN(J142&amp;"")=0,LEN(K142&amp;"")=0,LEN(O142&amp;"")=0,LEN(P142&amp;"")=0,LEN(Q142&amp;"")=0,LEN(V142&amp;"")=0,AND(B142="Alojamiento y manutención",OR(LEN(T142&amp;"")=0,LEN(U142&amp;"")=0))),"REVISAR: faltan datos","Completo"))</f>
        <v/>
      </c>
      <c r="AA142" s="55" t="str">
        <f aca="false">IF(COUNTA(B142:K142,M142,O142:Q142,T142:V142,Y142,AE142)=0,"",IF(OR(LEN(Datos!$B$20&amp;"")=0,LEN(F142&amp;"")=0),"REVISAR: falta período/fecha",IF(OR(F142&lt;Datos!$B$22,F142&gt;Datos!$B$21),"REVISAR: emisión fuera de período",IF(COUNTIFS(Pagos!$B$6:$B$405,A142,Pagos!$C$6:$C$405,"&gt;"&amp;Datos!$B$23)&gt;0,"REVISAR: pago fuera de plazo",IF(COUNTIFS(Pagos!$B$6:$B$405,A142,Pagos!$C$6:$C$405,"&gt;"&amp;Datos!$B$21)&gt;0,"REVISAR: arts. 14.3 / 15.4","Sin alerta de fechas")))))</f>
        <v/>
      </c>
      <c r="AB142" s="55" t="str">
        <f aca="false">IF(COUNTA(B142:K142,M142,O142:Q142,T142:V142,Y142,AE142)=0,"",IF(Z142&lt;&gt;"Completo","REVISAR: completar datos",IF(OR(H142&lt;0,I142&lt;0,K142&lt;=0,K142&gt;1,M142&lt;0,M142&gt;L142,O142&lt;0,P142&lt;0,Q142&lt;0,Q142&gt;H142+I142,N142&lt;0,O142&gt;N142,O142+P142&gt;L142+0.01,AND(J142&lt;&gt;"Sí",J142&lt;&gt;"No"),AND(LEN(AE142&amp;"")&lt;&gt;0,OR(AE142&lt;=0,AE142&gt;1,J142&lt;&gt;"Sí"))),"REVISAR: importes incoherentes",IF(ABS(R142-H142-I142)&gt;0.01,"REVISAR: pago incompleto/excesivo",IF(AND(B142="Alojamiento y manutención",OR(T142&lt;=0,U142&lt;=0,MOD(T142,1)&lt;&gt;0,MOD(U142,1)&lt;&gt;0)),"REVISAR: personas/días",IF(AND(Datos!$B$25="No recuperable",J142="Sí",I142&gt;0),"REVISAR: régimen IVA",IF(AND(Datos!$B$25="Totalmente recuperable",I142&gt;0,OR(J142&lt;&gt;"Sí",AND(LEN(AE142&amp;"")&lt;&gt;0,AE142&lt;&gt;1))),"REVISAR: régimen IVA",IF(AND(Datos!$B$25="Parcialmente recuperable",J142="Sí",I142&gt;0,LEN(AE142&amp;"")=0),"REVISAR: indicar % IVA", "Sin alerta de importes"))))))))</f>
        <v/>
      </c>
      <c r="AC142" s="55" t="str">
        <f aca="false">IF(COUNTA(B142:K142,M142,O142:Q142,T142:V142,Y142,AE142)=0,"",IF(OR(COUNTIFS($A$6:$A$205,A142)&gt;1,AND(LEN(D142&amp;"")&gt;0,LEN(E142&amp;"")&gt;0,COUNTIFS($D$6:$D$205,D142,$E$6:$E$205,E142)&gt;1)),"REVISAR: posible duplicado","Sin duplicado"))</f>
        <v/>
      </c>
      <c r="AD142" s="54" t="str">
        <f aca="false">IF(COUNTA(B142:K142,M142,O142:Q142,T142:V142,Y142,AE142)=0,"",IF(LEN(Datos!$B$17&amp;"")=0,"REVISAR: falta concesión",IF(AND(Q142&gt;0,COUNTIFS(Pagos!$B$6:$B$405,A142,Pagos!$E$6:$E$405,"Ingreso retenciones")=0),"REVISAR: acreditación IRPF",IF(LEN(Datos!$B$24&amp;"")=0,"REVISAR: seleccionar modalidad",IF(Datos!$B$24="Normal","Adjuntar factura y pagos","Conservar factura y pagos")))))</f>
        <v/>
      </c>
      <c r="AE142" s="56"/>
    </row>
    <row r="143" customFormat="false" ht="19.5" hidden="false" customHeight="true" outlineLevel="0" collapsed="false">
      <c r="A143" s="43" t="s">
        <v>248</v>
      </c>
      <c r="B143" s="44"/>
      <c r="C143" s="44"/>
      <c r="D143" s="45"/>
      <c r="E143" s="45"/>
      <c r="F143" s="46"/>
      <c r="G143" s="44"/>
      <c r="H143" s="47"/>
      <c r="I143" s="47"/>
      <c r="J143" s="44"/>
      <c r="K143" s="48"/>
      <c r="L143" s="49" t="str">
        <f aca="false">IF(OR(COUNTA(B143:K143,M143,O143:Q143,T143:V143,Y143,AE143)=0,LEN(H143&amp;"")=0,LEN(I143&amp;"")=0,LEN(J143&amp;"")=0,LEN(K143&amp;"")=0),"",ROUND((H143+I143-IF(J143="Sí",I143*IF(LEN(AE143&amp;"")=0,1,AE143),0))*K143,2))</f>
        <v/>
      </c>
      <c r="M143" s="47"/>
      <c r="N143" s="50" t="str">
        <f aca="false">IF(OR(COUNTA(B143:K143,M143,O143:Q143,T143:V143,Y143,AE143)=0,LEN(L143&amp;"")=0),"",IF(B143="Otros costes no subvencionables",0,IF(B143="Alojamiento y manutención",IF(LEN(W143&amp;"")=0,"",ROUND(MAX(0,MIN(L143-M143,W143*80)),2)),ROUND(L143-M143,2))))</f>
        <v/>
      </c>
      <c r="O143" s="47"/>
      <c r="P143" s="47"/>
      <c r="Q143" s="47"/>
      <c r="R143" s="49" t="str">
        <f aca="false">IF(COUNTA(B143:K143,M143,O143:Q143,T143:V143,Y143,AE143)=0,"",SUMIFS(Pagos!$D$6:$D$405,Pagos!$B$6:$B$405,A143))</f>
        <v/>
      </c>
      <c r="S143" s="51" t="str">
        <f aca="false">IF(OR(COUNTA(B143:K143,M143,O143:Q143,T143:V143,Y143,AE143)=0,COUNTIFS(Pagos!$B$6:$B$405,A143,Pagos!$C$6:$C$405,"&gt;0")=0),"",_xlfn.MAXIFS(Pagos!$C$6:$C$405,Pagos!$B$6:$B$405,A143))</f>
        <v/>
      </c>
      <c r="T143" s="52"/>
      <c r="U143" s="52"/>
      <c r="V143" s="44"/>
      <c r="W143" s="53" t="str">
        <f aca="false">IF(OR(COUNTA(B143:K143,M143,O143:Q143,T143:V143,Y143,AE143)=0,B143&lt;&gt;"Alojamiento y manutención",LEN(T143&amp;"")=0,LEN(U143&amp;"")=0),"",T143*U143)</f>
        <v/>
      </c>
      <c r="X143" s="49" t="str">
        <f aca="false">IF(OR(COUNTA(B143:K143,M143,O143:Q143,T143:V143,Y143,AE143)=0,B143&lt;&gt;"Asesoría y gestión",LEN(N143&amp;"")=0),"",IF(H143+I143-IF(J143="Sí",I143*IF(LEN(AE143&amp;"")=0,1,AE143),0)=0,0,ROUND(N143*H143/(H143+I143-IF(J143="Sí",I143*IF(LEN(AE143&amp;"")=0,1,AE143),0)),2)))</f>
        <v/>
      </c>
      <c r="Y143" s="44"/>
      <c r="Z143" s="54" t="str">
        <f aca="false">IF(COUNTA(B143:K143,M143,O143:Q143,T143:V143,Y143,AE143)=0,"",IF(OR(COUNTA(B143:K143,M143,O143:Q143,T143:V143,Y143,AE143)=0,LEN(B143&amp;"")=0,LEN(C143&amp;"")=0,LEN(D143&amp;"")=0,LEN(E143&amp;"")=0,LEN(F143&amp;"")=0,LEN(G143&amp;"")=0,LEN(H143&amp;"")=0,LEN(I143&amp;"")=0,LEN(J143&amp;"")=0,LEN(K143&amp;"")=0,LEN(O143&amp;"")=0,LEN(P143&amp;"")=0,LEN(Q143&amp;"")=0,LEN(V143&amp;"")=0,AND(B143="Alojamiento y manutención",OR(LEN(T143&amp;"")=0,LEN(U143&amp;"")=0))),"REVISAR: faltan datos","Completo"))</f>
        <v/>
      </c>
      <c r="AA143" s="55" t="str">
        <f aca="false">IF(COUNTA(B143:K143,M143,O143:Q143,T143:V143,Y143,AE143)=0,"",IF(OR(LEN(Datos!$B$20&amp;"")=0,LEN(F143&amp;"")=0),"REVISAR: falta período/fecha",IF(OR(F143&lt;Datos!$B$22,F143&gt;Datos!$B$21),"REVISAR: emisión fuera de período",IF(COUNTIFS(Pagos!$B$6:$B$405,A143,Pagos!$C$6:$C$405,"&gt;"&amp;Datos!$B$23)&gt;0,"REVISAR: pago fuera de plazo",IF(COUNTIFS(Pagos!$B$6:$B$405,A143,Pagos!$C$6:$C$405,"&gt;"&amp;Datos!$B$21)&gt;0,"REVISAR: arts. 14.3 / 15.4","Sin alerta de fechas")))))</f>
        <v/>
      </c>
      <c r="AB143" s="55" t="str">
        <f aca="false">IF(COUNTA(B143:K143,M143,O143:Q143,T143:V143,Y143,AE143)=0,"",IF(Z143&lt;&gt;"Completo","REVISAR: completar datos",IF(OR(H143&lt;0,I143&lt;0,K143&lt;=0,K143&gt;1,M143&lt;0,M143&gt;L143,O143&lt;0,P143&lt;0,Q143&lt;0,Q143&gt;H143+I143,N143&lt;0,O143&gt;N143,O143+P143&gt;L143+0.01,AND(J143&lt;&gt;"Sí",J143&lt;&gt;"No"),AND(LEN(AE143&amp;"")&lt;&gt;0,OR(AE143&lt;=0,AE143&gt;1,J143&lt;&gt;"Sí"))),"REVISAR: importes incoherentes",IF(ABS(R143-H143-I143)&gt;0.01,"REVISAR: pago incompleto/excesivo",IF(AND(B143="Alojamiento y manutención",OR(T143&lt;=0,U143&lt;=0,MOD(T143,1)&lt;&gt;0,MOD(U143,1)&lt;&gt;0)),"REVISAR: personas/días",IF(AND(Datos!$B$25="No recuperable",J143="Sí",I143&gt;0),"REVISAR: régimen IVA",IF(AND(Datos!$B$25="Totalmente recuperable",I143&gt;0,OR(J143&lt;&gt;"Sí",AND(LEN(AE143&amp;"")&lt;&gt;0,AE143&lt;&gt;1))),"REVISAR: régimen IVA",IF(AND(Datos!$B$25="Parcialmente recuperable",J143="Sí",I143&gt;0,LEN(AE143&amp;"")=0),"REVISAR: indicar % IVA", "Sin alerta de importes"))))))))</f>
        <v/>
      </c>
      <c r="AC143" s="55" t="str">
        <f aca="false">IF(COUNTA(B143:K143,M143,O143:Q143,T143:V143,Y143,AE143)=0,"",IF(OR(COUNTIFS($A$6:$A$205,A143)&gt;1,AND(LEN(D143&amp;"")&gt;0,LEN(E143&amp;"")&gt;0,COUNTIFS($D$6:$D$205,D143,$E$6:$E$205,E143)&gt;1)),"REVISAR: posible duplicado","Sin duplicado"))</f>
        <v/>
      </c>
      <c r="AD143" s="54" t="str">
        <f aca="false">IF(COUNTA(B143:K143,M143,O143:Q143,T143:V143,Y143,AE143)=0,"",IF(LEN(Datos!$B$17&amp;"")=0,"REVISAR: falta concesión",IF(AND(Q143&gt;0,COUNTIFS(Pagos!$B$6:$B$405,A143,Pagos!$E$6:$E$405,"Ingreso retenciones")=0),"REVISAR: acreditación IRPF",IF(LEN(Datos!$B$24&amp;"")=0,"REVISAR: seleccionar modalidad",IF(Datos!$B$24="Normal","Adjuntar factura y pagos","Conservar factura y pagos")))))</f>
        <v/>
      </c>
      <c r="AE143" s="56"/>
    </row>
    <row r="144" customFormat="false" ht="19.5" hidden="false" customHeight="true" outlineLevel="0" collapsed="false">
      <c r="A144" s="43" t="s">
        <v>249</v>
      </c>
      <c r="B144" s="44"/>
      <c r="C144" s="44"/>
      <c r="D144" s="45"/>
      <c r="E144" s="45"/>
      <c r="F144" s="46"/>
      <c r="G144" s="44"/>
      <c r="H144" s="47"/>
      <c r="I144" s="47"/>
      <c r="J144" s="44"/>
      <c r="K144" s="48"/>
      <c r="L144" s="49" t="str">
        <f aca="false">IF(OR(COUNTA(B144:K144,M144,O144:Q144,T144:V144,Y144,AE144)=0,LEN(H144&amp;"")=0,LEN(I144&amp;"")=0,LEN(J144&amp;"")=0,LEN(K144&amp;"")=0),"",ROUND((H144+I144-IF(J144="Sí",I144*IF(LEN(AE144&amp;"")=0,1,AE144),0))*K144,2))</f>
        <v/>
      </c>
      <c r="M144" s="47"/>
      <c r="N144" s="50" t="str">
        <f aca="false">IF(OR(COUNTA(B144:K144,M144,O144:Q144,T144:V144,Y144,AE144)=0,LEN(L144&amp;"")=0),"",IF(B144="Otros costes no subvencionables",0,IF(B144="Alojamiento y manutención",IF(LEN(W144&amp;"")=0,"",ROUND(MAX(0,MIN(L144-M144,W144*80)),2)),ROUND(L144-M144,2))))</f>
        <v/>
      </c>
      <c r="O144" s="47"/>
      <c r="P144" s="47"/>
      <c r="Q144" s="47"/>
      <c r="R144" s="49" t="str">
        <f aca="false">IF(COUNTA(B144:K144,M144,O144:Q144,T144:V144,Y144,AE144)=0,"",SUMIFS(Pagos!$D$6:$D$405,Pagos!$B$6:$B$405,A144))</f>
        <v/>
      </c>
      <c r="S144" s="51" t="str">
        <f aca="false">IF(OR(COUNTA(B144:K144,M144,O144:Q144,T144:V144,Y144,AE144)=0,COUNTIFS(Pagos!$B$6:$B$405,A144,Pagos!$C$6:$C$405,"&gt;0")=0),"",_xlfn.MAXIFS(Pagos!$C$6:$C$405,Pagos!$B$6:$B$405,A144))</f>
        <v/>
      </c>
      <c r="T144" s="52"/>
      <c r="U144" s="52"/>
      <c r="V144" s="44"/>
      <c r="W144" s="53" t="str">
        <f aca="false">IF(OR(COUNTA(B144:K144,M144,O144:Q144,T144:V144,Y144,AE144)=0,B144&lt;&gt;"Alojamiento y manutención",LEN(T144&amp;"")=0,LEN(U144&amp;"")=0),"",T144*U144)</f>
        <v/>
      </c>
      <c r="X144" s="49" t="str">
        <f aca="false">IF(OR(COUNTA(B144:K144,M144,O144:Q144,T144:V144,Y144,AE144)=0,B144&lt;&gt;"Asesoría y gestión",LEN(N144&amp;"")=0),"",IF(H144+I144-IF(J144="Sí",I144*IF(LEN(AE144&amp;"")=0,1,AE144),0)=0,0,ROUND(N144*H144/(H144+I144-IF(J144="Sí",I144*IF(LEN(AE144&amp;"")=0,1,AE144),0)),2)))</f>
        <v/>
      </c>
      <c r="Y144" s="44"/>
      <c r="Z144" s="54" t="str">
        <f aca="false">IF(COUNTA(B144:K144,M144,O144:Q144,T144:V144,Y144,AE144)=0,"",IF(OR(COUNTA(B144:K144,M144,O144:Q144,T144:V144,Y144,AE144)=0,LEN(B144&amp;"")=0,LEN(C144&amp;"")=0,LEN(D144&amp;"")=0,LEN(E144&amp;"")=0,LEN(F144&amp;"")=0,LEN(G144&amp;"")=0,LEN(H144&amp;"")=0,LEN(I144&amp;"")=0,LEN(J144&amp;"")=0,LEN(K144&amp;"")=0,LEN(O144&amp;"")=0,LEN(P144&amp;"")=0,LEN(Q144&amp;"")=0,LEN(V144&amp;"")=0,AND(B144="Alojamiento y manutención",OR(LEN(T144&amp;"")=0,LEN(U144&amp;"")=0))),"REVISAR: faltan datos","Completo"))</f>
        <v/>
      </c>
      <c r="AA144" s="55" t="str">
        <f aca="false">IF(COUNTA(B144:K144,M144,O144:Q144,T144:V144,Y144,AE144)=0,"",IF(OR(LEN(Datos!$B$20&amp;"")=0,LEN(F144&amp;"")=0),"REVISAR: falta período/fecha",IF(OR(F144&lt;Datos!$B$22,F144&gt;Datos!$B$21),"REVISAR: emisión fuera de período",IF(COUNTIFS(Pagos!$B$6:$B$405,A144,Pagos!$C$6:$C$405,"&gt;"&amp;Datos!$B$23)&gt;0,"REVISAR: pago fuera de plazo",IF(COUNTIFS(Pagos!$B$6:$B$405,A144,Pagos!$C$6:$C$405,"&gt;"&amp;Datos!$B$21)&gt;0,"REVISAR: arts. 14.3 / 15.4","Sin alerta de fechas")))))</f>
        <v/>
      </c>
      <c r="AB144" s="55" t="str">
        <f aca="false">IF(COUNTA(B144:K144,M144,O144:Q144,T144:V144,Y144,AE144)=0,"",IF(Z144&lt;&gt;"Completo","REVISAR: completar datos",IF(OR(H144&lt;0,I144&lt;0,K144&lt;=0,K144&gt;1,M144&lt;0,M144&gt;L144,O144&lt;0,P144&lt;0,Q144&lt;0,Q144&gt;H144+I144,N144&lt;0,O144&gt;N144,O144+P144&gt;L144+0.01,AND(J144&lt;&gt;"Sí",J144&lt;&gt;"No"),AND(LEN(AE144&amp;"")&lt;&gt;0,OR(AE144&lt;=0,AE144&gt;1,J144&lt;&gt;"Sí"))),"REVISAR: importes incoherentes",IF(ABS(R144-H144-I144)&gt;0.01,"REVISAR: pago incompleto/excesivo",IF(AND(B144="Alojamiento y manutención",OR(T144&lt;=0,U144&lt;=0,MOD(T144,1)&lt;&gt;0,MOD(U144,1)&lt;&gt;0)),"REVISAR: personas/días",IF(AND(Datos!$B$25="No recuperable",J144="Sí",I144&gt;0),"REVISAR: régimen IVA",IF(AND(Datos!$B$25="Totalmente recuperable",I144&gt;0,OR(J144&lt;&gt;"Sí",AND(LEN(AE144&amp;"")&lt;&gt;0,AE144&lt;&gt;1))),"REVISAR: régimen IVA",IF(AND(Datos!$B$25="Parcialmente recuperable",J144="Sí",I144&gt;0,LEN(AE144&amp;"")=0),"REVISAR: indicar % IVA", "Sin alerta de importes"))))))))</f>
        <v/>
      </c>
      <c r="AC144" s="55" t="str">
        <f aca="false">IF(COUNTA(B144:K144,M144,O144:Q144,T144:V144,Y144,AE144)=0,"",IF(OR(COUNTIFS($A$6:$A$205,A144)&gt;1,AND(LEN(D144&amp;"")&gt;0,LEN(E144&amp;"")&gt;0,COUNTIFS($D$6:$D$205,D144,$E$6:$E$205,E144)&gt;1)),"REVISAR: posible duplicado","Sin duplicado"))</f>
        <v/>
      </c>
      <c r="AD144" s="54" t="str">
        <f aca="false">IF(COUNTA(B144:K144,M144,O144:Q144,T144:V144,Y144,AE144)=0,"",IF(LEN(Datos!$B$17&amp;"")=0,"REVISAR: falta concesión",IF(AND(Q144&gt;0,COUNTIFS(Pagos!$B$6:$B$405,A144,Pagos!$E$6:$E$405,"Ingreso retenciones")=0),"REVISAR: acreditación IRPF",IF(LEN(Datos!$B$24&amp;"")=0,"REVISAR: seleccionar modalidad",IF(Datos!$B$24="Normal","Adjuntar factura y pagos","Conservar factura y pagos")))))</f>
        <v/>
      </c>
      <c r="AE144" s="56"/>
    </row>
    <row r="145" customFormat="false" ht="19.5" hidden="false" customHeight="true" outlineLevel="0" collapsed="false">
      <c r="A145" s="43" t="s">
        <v>250</v>
      </c>
      <c r="B145" s="44"/>
      <c r="C145" s="44"/>
      <c r="D145" s="45"/>
      <c r="E145" s="45"/>
      <c r="F145" s="46"/>
      <c r="G145" s="44"/>
      <c r="H145" s="47"/>
      <c r="I145" s="47"/>
      <c r="J145" s="44"/>
      <c r="K145" s="48"/>
      <c r="L145" s="49" t="str">
        <f aca="false">IF(OR(COUNTA(B145:K145,M145,O145:Q145,T145:V145,Y145,AE145)=0,LEN(H145&amp;"")=0,LEN(I145&amp;"")=0,LEN(J145&amp;"")=0,LEN(K145&amp;"")=0),"",ROUND((H145+I145-IF(J145="Sí",I145*IF(LEN(AE145&amp;"")=0,1,AE145),0))*K145,2))</f>
        <v/>
      </c>
      <c r="M145" s="47"/>
      <c r="N145" s="50" t="str">
        <f aca="false">IF(OR(COUNTA(B145:K145,M145,O145:Q145,T145:V145,Y145,AE145)=0,LEN(L145&amp;"")=0),"",IF(B145="Otros costes no subvencionables",0,IF(B145="Alojamiento y manutención",IF(LEN(W145&amp;"")=0,"",ROUND(MAX(0,MIN(L145-M145,W145*80)),2)),ROUND(L145-M145,2))))</f>
        <v/>
      </c>
      <c r="O145" s="47"/>
      <c r="P145" s="47"/>
      <c r="Q145" s="47"/>
      <c r="R145" s="49" t="str">
        <f aca="false">IF(COUNTA(B145:K145,M145,O145:Q145,T145:V145,Y145,AE145)=0,"",SUMIFS(Pagos!$D$6:$D$405,Pagos!$B$6:$B$405,A145))</f>
        <v/>
      </c>
      <c r="S145" s="51" t="str">
        <f aca="false">IF(OR(COUNTA(B145:K145,M145,O145:Q145,T145:V145,Y145,AE145)=0,COUNTIFS(Pagos!$B$6:$B$405,A145,Pagos!$C$6:$C$405,"&gt;0")=0),"",_xlfn.MAXIFS(Pagos!$C$6:$C$405,Pagos!$B$6:$B$405,A145))</f>
        <v/>
      </c>
      <c r="T145" s="52"/>
      <c r="U145" s="52"/>
      <c r="V145" s="44"/>
      <c r="W145" s="53" t="str">
        <f aca="false">IF(OR(COUNTA(B145:K145,M145,O145:Q145,T145:V145,Y145,AE145)=0,B145&lt;&gt;"Alojamiento y manutención",LEN(T145&amp;"")=0,LEN(U145&amp;"")=0),"",T145*U145)</f>
        <v/>
      </c>
      <c r="X145" s="49" t="str">
        <f aca="false">IF(OR(COUNTA(B145:K145,M145,O145:Q145,T145:V145,Y145,AE145)=0,B145&lt;&gt;"Asesoría y gestión",LEN(N145&amp;"")=0),"",IF(H145+I145-IF(J145="Sí",I145*IF(LEN(AE145&amp;"")=0,1,AE145),0)=0,0,ROUND(N145*H145/(H145+I145-IF(J145="Sí",I145*IF(LEN(AE145&amp;"")=0,1,AE145),0)),2)))</f>
        <v/>
      </c>
      <c r="Y145" s="44"/>
      <c r="Z145" s="54" t="str">
        <f aca="false">IF(COUNTA(B145:K145,M145,O145:Q145,T145:V145,Y145,AE145)=0,"",IF(OR(COUNTA(B145:K145,M145,O145:Q145,T145:V145,Y145,AE145)=0,LEN(B145&amp;"")=0,LEN(C145&amp;"")=0,LEN(D145&amp;"")=0,LEN(E145&amp;"")=0,LEN(F145&amp;"")=0,LEN(G145&amp;"")=0,LEN(H145&amp;"")=0,LEN(I145&amp;"")=0,LEN(J145&amp;"")=0,LEN(K145&amp;"")=0,LEN(O145&amp;"")=0,LEN(P145&amp;"")=0,LEN(Q145&amp;"")=0,LEN(V145&amp;"")=0,AND(B145="Alojamiento y manutención",OR(LEN(T145&amp;"")=0,LEN(U145&amp;"")=0))),"REVISAR: faltan datos","Completo"))</f>
        <v/>
      </c>
      <c r="AA145" s="55" t="str">
        <f aca="false">IF(COUNTA(B145:K145,M145,O145:Q145,T145:V145,Y145,AE145)=0,"",IF(OR(LEN(Datos!$B$20&amp;"")=0,LEN(F145&amp;"")=0),"REVISAR: falta período/fecha",IF(OR(F145&lt;Datos!$B$22,F145&gt;Datos!$B$21),"REVISAR: emisión fuera de período",IF(COUNTIFS(Pagos!$B$6:$B$405,A145,Pagos!$C$6:$C$405,"&gt;"&amp;Datos!$B$23)&gt;0,"REVISAR: pago fuera de plazo",IF(COUNTIFS(Pagos!$B$6:$B$405,A145,Pagos!$C$6:$C$405,"&gt;"&amp;Datos!$B$21)&gt;0,"REVISAR: arts. 14.3 / 15.4","Sin alerta de fechas")))))</f>
        <v/>
      </c>
      <c r="AB145" s="55" t="str">
        <f aca="false">IF(COUNTA(B145:K145,M145,O145:Q145,T145:V145,Y145,AE145)=0,"",IF(Z145&lt;&gt;"Completo","REVISAR: completar datos",IF(OR(H145&lt;0,I145&lt;0,K145&lt;=0,K145&gt;1,M145&lt;0,M145&gt;L145,O145&lt;0,P145&lt;0,Q145&lt;0,Q145&gt;H145+I145,N145&lt;0,O145&gt;N145,O145+P145&gt;L145+0.01,AND(J145&lt;&gt;"Sí",J145&lt;&gt;"No"),AND(LEN(AE145&amp;"")&lt;&gt;0,OR(AE145&lt;=0,AE145&gt;1,J145&lt;&gt;"Sí"))),"REVISAR: importes incoherentes",IF(ABS(R145-H145-I145)&gt;0.01,"REVISAR: pago incompleto/excesivo",IF(AND(B145="Alojamiento y manutención",OR(T145&lt;=0,U145&lt;=0,MOD(T145,1)&lt;&gt;0,MOD(U145,1)&lt;&gt;0)),"REVISAR: personas/días",IF(AND(Datos!$B$25="No recuperable",J145="Sí",I145&gt;0),"REVISAR: régimen IVA",IF(AND(Datos!$B$25="Totalmente recuperable",I145&gt;0,OR(J145&lt;&gt;"Sí",AND(LEN(AE145&amp;"")&lt;&gt;0,AE145&lt;&gt;1))),"REVISAR: régimen IVA",IF(AND(Datos!$B$25="Parcialmente recuperable",J145="Sí",I145&gt;0,LEN(AE145&amp;"")=0),"REVISAR: indicar % IVA", "Sin alerta de importes"))))))))</f>
        <v/>
      </c>
      <c r="AC145" s="55" t="str">
        <f aca="false">IF(COUNTA(B145:K145,M145,O145:Q145,T145:V145,Y145,AE145)=0,"",IF(OR(COUNTIFS($A$6:$A$205,A145)&gt;1,AND(LEN(D145&amp;"")&gt;0,LEN(E145&amp;"")&gt;0,COUNTIFS($D$6:$D$205,D145,$E$6:$E$205,E145)&gt;1)),"REVISAR: posible duplicado","Sin duplicado"))</f>
        <v/>
      </c>
      <c r="AD145" s="54" t="str">
        <f aca="false">IF(COUNTA(B145:K145,M145,O145:Q145,T145:V145,Y145,AE145)=0,"",IF(LEN(Datos!$B$17&amp;"")=0,"REVISAR: falta concesión",IF(AND(Q145&gt;0,COUNTIFS(Pagos!$B$6:$B$405,A145,Pagos!$E$6:$E$405,"Ingreso retenciones")=0),"REVISAR: acreditación IRPF",IF(LEN(Datos!$B$24&amp;"")=0,"REVISAR: seleccionar modalidad",IF(Datos!$B$24="Normal","Adjuntar factura y pagos","Conservar factura y pagos")))))</f>
        <v/>
      </c>
      <c r="AE145" s="56"/>
    </row>
    <row r="146" customFormat="false" ht="19.5" hidden="false" customHeight="true" outlineLevel="0" collapsed="false">
      <c r="A146" s="43" t="s">
        <v>251</v>
      </c>
      <c r="B146" s="44"/>
      <c r="C146" s="44"/>
      <c r="D146" s="45"/>
      <c r="E146" s="45"/>
      <c r="F146" s="46"/>
      <c r="G146" s="44"/>
      <c r="H146" s="47"/>
      <c r="I146" s="47"/>
      <c r="J146" s="44"/>
      <c r="K146" s="48"/>
      <c r="L146" s="49" t="str">
        <f aca="false">IF(OR(COUNTA(B146:K146,M146,O146:Q146,T146:V146,Y146,AE146)=0,LEN(H146&amp;"")=0,LEN(I146&amp;"")=0,LEN(J146&amp;"")=0,LEN(K146&amp;"")=0),"",ROUND((H146+I146-IF(J146="Sí",I146*IF(LEN(AE146&amp;"")=0,1,AE146),0))*K146,2))</f>
        <v/>
      </c>
      <c r="M146" s="47"/>
      <c r="N146" s="50" t="str">
        <f aca="false">IF(OR(COUNTA(B146:K146,M146,O146:Q146,T146:V146,Y146,AE146)=0,LEN(L146&amp;"")=0),"",IF(B146="Otros costes no subvencionables",0,IF(B146="Alojamiento y manutención",IF(LEN(W146&amp;"")=0,"",ROUND(MAX(0,MIN(L146-M146,W146*80)),2)),ROUND(L146-M146,2))))</f>
        <v/>
      </c>
      <c r="O146" s="47"/>
      <c r="P146" s="47"/>
      <c r="Q146" s="47"/>
      <c r="R146" s="49" t="str">
        <f aca="false">IF(COUNTA(B146:K146,M146,O146:Q146,T146:V146,Y146,AE146)=0,"",SUMIFS(Pagos!$D$6:$D$405,Pagos!$B$6:$B$405,A146))</f>
        <v/>
      </c>
      <c r="S146" s="51" t="str">
        <f aca="false">IF(OR(COUNTA(B146:K146,M146,O146:Q146,T146:V146,Y146,AE146)=0,COUNTIFS(Pagos!$B$6:$B$405,A146,Pagos!$C$6:$C$405,"&gt;0")=0),"",_xlfn.MAXIFS(Pagos!$C$6:$C$405,Pagos!$B$6:$B$405,A146))</f>
        <v/>
      </c>
      <c r="T146" s="52"/>
      <c r="U146" s="52"/>
      <c r="V146" s="44"/>
      <c r="W146" s="53" t="str">
        <f aca="false">IF(OR(COUNTA(B146:K146,M146,O146:Q146,T146:V146,Y146,AE146)=0,B146&lt;&gt;"Alojamiento y manutención",LEN(T146&amp;"")=0,LEN(U146&amp;"")=0),"",T146*U146)</f>
        <v/>
      </c>
      <c r="X146" s="49" t="str">
        <f aca="false">IF(OR(COUNTA(B146:K146,M146,O146:Q146,T146:V146,Y146,AE146)=0,B146&lt;&gt;"Asesoría y gestión",LEN(N146&amp;"")=0),"",IF(H146+I146-IF(J146="Sí",I146*IF(LEN(AE146&amp;"")=0,1,AE146),0)=0,0,ROUND(N146*H146/(H146+I146-IF(J146="Sí",I146*IF(LEN(AE146&amp;"")=0,1,AE146),0)),2)))</f>
        <v/>
      </c>
      <c r="Y146" s="44"/>
      <c r="Z146" s="54" t="str">
        <f aca="false">IF(COUNTA(B146:K146,M146,O146:Q146,T146:V146,Y146,AE146)=0,"",IF(OR(COUNTA(B146:K146,M146,O146:Q146,T146:V146,Y146,AE146)=0,LEN(B146&amp;"")=0,LEN(C146&amp;"")=0,LEN(D146&amp;"")=0,LEN(E146&amp;"")=0,LEN(F146&amp;"")=0,LEN(G146&amp;"")=0,LEN(H146&amp;"")=0,LEN(I146&amp;"")=0,LEN(J146&amp;"")=0,LEN(K146&amp;"")=0,LEN(O146&amp;"")=0,LEN(P146&amp;"")=0,LEN(Q146&amp;"")=0,LEN(V146&amp;"")=0,AND(B146="Alojamiento y manutención",OR(LEN(T146&amp;"")=0,LEN(U146&amp;"")=0))),"REVISAR: faltan datos","Completo"))</f>
        <v/>
      </c>
      <c r="AA146" s="55" t="str">
        <f aca="false">IF(COUNTA(B146:K146,M146,O146:Q146,T146:V146,Y146,AE146)=0,"",IF(OR(LEN(Datos!$B$20&amp;"")=0,LEN(F146&amp;"")=0),"REVISAR: falta período/fecha",IF(OR(F146&lt;Datos!$B$22,F146&gt;Datos!$B$21),"REVISAR: emisión fuera de período",IF(COUNTIFS(Pagos!$B$6:$B$405,A146,Pagos!$C$6:$C$405,"&gt;"&amp;Datos!$B$23)&gt;0,"REVISAR: pago fuera de plazo",IF(COUNTIFS(Pagos!$B$6:$B$405,A146,Pagos!$C$6:$C$405,"&gt;"&amp;Datos!$B$21)&gt;0,"REVISAR: arts. 14.3 / 15.4","Sin alerta de fechas")))))</f>
        <v/>
      </c>
      <c r="AB146" s="55" t="str">
        <f aca="false">IF(COUNTA(B146:K146,M146,O146:Q146,T146:V146,Y146,AE146)=0,"",IF(Z146&lt;&gt;"Completo","REVISAR: completar datos",IF(OR(H146&lt;0,I146&lt;0,K146&lt;=0,K146&gt;1,M146&lt;0,M146&gt;L146,O146&lt;0,P146&lt;0,Q146&lt;0,Q146&gt;H146+I146,N146&lt;0,O146&gt;N146,O146+P146&gt;L146+0.01,AND(J146&lt;&gt;"Sí",J146&lt;&gt;"No"),AND(LEN(AE146&amp;"")&lt;&gt;0,OR(AE146&lt;=0,AE146&gt;1,J146&lt;&gt;"Sí"))),"REVISAR: importes incoherentes",IF(ABS(R146-H146-I146)&gt;0.01,"REVISAR: pago incompleto/excesivo",IF(AND(B146="Alojamiento y manutención",OR(T146&lt;=0,U146&lt;=0,MOD(T146,1)&lt;&gt;0,MOD(U146,1)&lt;&gt;0)),"REVISAR: personas/días",IF(AND(Datos!$B$25="No recuperable",J146="Sí",I146&gt;0),"REVISAR: régimen IVA",IF(AND(Datos!$B$25="Totalmente recuperable",I146&gt;0,OR(J146&lt;&gt;"Sí",AND(LEN(AE146&amp;"")&lt;&gt;0,AE146&lt;&gt;1))),"REVISAR: régimen IVA",IF(AND(Datos!$B$25="Parcialmente recuperable",J146="Sí",I146&gt;0,LEN(AE146&amp;"")=0),"REVISAR: indicar % IVA", "Sin alerta de importes"))))))))</f>
        <v/>
      </c>
      <c r="AC146" s="55" t="str">
        <f aca="false">IF(COUNTA(B146:K146,M146,O146:Q146,T146:V146,Y146,AE146)=0,"",IF(OR(COUNTIFS($A$6:$A$205,A146)&gt;1,AND(LEN(D146&amp;"")&gt;0,LEN(E146&amp;"")&gt;0,COUNTIFS($D$6:$D$205,D146,$E$6:$E$205,E146)&gt;1)),"REVISAR: posible duplicado","Sin duplicado"))</f>
        <v/>
      </c>
      <c r="AD146" s="54" t="str">
        <f aca="false">IF(COUNTA(B146:K146,M146,O146:Q146,T146:V146,Y146,AE146)=0,"",IF(LEN(Datos!$B$17&amp;"")=0,"REVISAR: falta concesión",IF(AND(Q146&gt;0,COUNTIFS(Pagos!$B$6:$B$405,A146,Pagos!$E$6:$E$405,"Ingreso retenciones")=0),"REVISAR: acreditación IRPF",IF(LEN(Datos!$B$24&amp;"")=0,"REVISAR: seleccionar modalidad",IF(Datos!$B$24="Normal","Adjuntar factura y pagos","Conservar factura y pagos")))))</f>
        <v/>
      </c>
      <c r="AE146" s="56"/>
    </row>
    <row r="147" customFormat="false" ht="19.5" hidden="false" customHeight="true" outlineLevel="0" collapsed="false">
      <c r="A147" s="43" t="s">
        <v>252</v>
      </c>
      <c r="B147" s="44"/>
      <c r="C147" s="44"/>
      <c r="D147" s="45"/>
      <c r="E147" s="45"/>
      <c r="F147" s="46"/>
      <c r="G147" s="44"/>
      <c r="H147" s="47"/>
      <c r="I147" s="47"/>
      <c r="J147" s="44"/>
      <c r="K147" s="48"/>
      <c r="L147" s="49" t="str">
        <f aca="false">IF(OR(COUNTA(B147:K147,M147,O147:Q147,T147:V147,Y147,AE147)=0,LEN(H147&amp;"")=0,LEN(I147&amp;"")=0,LEN(J147&amp;"")=0,LEN(K147&amp;"")=0),"",ROUND((H147+I147-IF(J147="Sí",I147*IF(LEN(AE147&amp;"")=0,1,AE147),0))*K147,2))</f>
        <v/>
      </c>
      <c r="M147" s="47"/>
      <c r="N147" s="50" t="str">
        <f aca="false">IF(OR(COUNTA(B147:K147,M147,O147:Q147,T147:V147,Y147,AE147)=0,LEN(L147&amp;"")=0),"",IF(B147="Otros costes no subvencionables",0,IF(B147="Alojamiento y manutención",IF(LEN(W147&amp;"")=0,"",ROUND(MAX(0,MIN(L147-M147,W147*80)),2)),ROUND(L147-M147,2))))</f>
        <v/>
      </c>
      <c r="O147" s="47"/>
      <c r="P147" s="47"/>
      <c r="Q147" s="47"/>
      <c r="R147" s="49" t="str">
        <f aca="false">IF(COUNTA(B147:K147,M147,O147:Q147,T147:V147,Y147,AE147)=0,"",SUMIFS(Pagos!$D$6:$D$405,Pagos!$B$6:$B$405,A147))</f>
        <v/>
      </c>
      <c r="S147" s="51" t="str">
        <f aca="false">IF(OR(COUNTA(B147:K147,M147,O147:Q147,T147:V147,Y147,AE147)=0,COUNTIFS(Pagos!$B$6:$B$405,A147,Pagos!$C$6:$C$405,"&gt;0")=0),"",_xlfn.MAXIFS(Pagos!$C$6:$C$405,Pagos!$B$6:$B$405,A147))</f>
        <v/>
      </c>
      <c r="T147" s="52"/>
      <c r="U147" s="52"/>
      <c r="V147" s="44"/>
      <c r="W147" s="53" t="str">
        <f aca="false">IF(OR(COUNTA(B147:K147,M147,O147:Q147,T147:V147,Y147,AE147)=0,B147&lt;&gt;"Alojamiento y manutención",LEN(T147&amp;"")=0,LEN(U147&amp;"")=0),"",T147*U147)</f>
        <v/>
      </c>
      <c r="X147" s="49" t="str">
        <f aca="false">IF(OR(COUNTA(B147:K147,M147,O147:Q147,T147:V147,Y147,AE147)=0,B147&lt;&gt;"Asesoría y gestión",LEN(N147&amp;"")=0),"",IF(H147+I147-IF(J147="Sí",I147*IF(LEN(AE147&amp;"")=0,1,AE147),0)=0,0,ROUND(N147*H147/(H147+I147-IF(J147="Sí",I147*IF(LEN(AE147&amp;"")=0,1,AE147),0)),2)))</f>
        <v/>
      </c>
      <c r="Y147" s="44"/>
      <c r="Z147" s="54" t="str">
        <f aca="false">IF(COUNTA(B147:K147,M147,O147:Q147,T147:V147,Y147,AE147)=0,"",IF(OR(COUNTA(B147:K147,M147,O147:Q147,T147:V147,Y147,AE147)=0,LEN(B147&amp;"")=0,LEN(C147&amp;"")=0,LEN(D147&amp;"")=0,LEN(E147&amp;"")=0,LEN(F147&amp;"")=0,LEN(G147&amp;"")=0,LEN(H147&amp;"")=0,LEN(I147&amp;"")=0,LEN(J147&amp;"")=0,LEN(K147&amp;"")=0,LEN(O147&amp;"")=0,LEN(P147&amp;"")=0,LEN(Q147&amp;"")=0,LEN(V147&amp;"")=0,AND(B147="Alojamiento y manutención",OR(LEN(T147&amp;"")=0,LEN(U147&amp;"")=0))),"REVISAR: faltan datos","Completo"))</f>
        <v/>
      </c>
      <c r="AA147" s="55" t="str">
        <f aca="false">IF(COUNTA(B147:K147,M147,O147:Q147,T147:V147,Y147,AE147)=0,"",IF(OR(LEN(Datos!$B$20&amp;"")=0,LEN(F147&amp;"")=0),"REVISAR: falta período/fecha",IF(OR(F147&lt;Datos!$B$22,F147&gt;Datos!$B$21),"REVISAR: emisión fuera de período",IF(COUNTIFS(Pagos!$B$6:$B$405,A147,Pagos!$C$6:$C$405,"&gt;"&amp;Datos!$B$23)&gt;0,"REVISAR: pago fuera de plazo",IF(COUNTIFS(Pagos!$B$6:$B$405,A147,Pagos!$C$6:$C$405,"&gt;"&amp;Datos!$B$21)&gt;0,"REVISAR: arts. 14.3 / 15.4","Sin alerta de fechas")))))</f>
        <v/>
      </c>
      <c r="AB147" s="55" t="str">
        <f aca="false">IF(COUNTA(B147:K147,M147,O147:Q147,T147:V147,Y147,AE147)=0,"",IF(Z147&lt;&gt;"Completo","REVISAR: completar datos",IF(OR(H147&lt;0,I147&lt;0,K147&lt;=0,K147&gt;1,M147&lt;0,M147&gt;L147,O147&lt;0,P147&lt;0,Q147&lt;0,Q147&gt;H147+I147,N147&lt;0,O147&gt;N147,O147+P147&gt;L147+0.01,AND(J147&lt;&gt;"Sí",J147&lt;&gt;"No"),AND(LEN(AE147&amp;"")&lt;&gt;0,OR(AE147&lt;=0,AE147&gt;1,J147&lt;&gt;"Sí"))),"REVISAR: importes incoherentes",IF(ABS(R147-H147-I147)&gt;0.01,"REVISAR: pago incompleto/excesivo",IF(AND(B147="Alojamiento y manutención",OR(T147&lt;=0,U147&lt;=0,MOD(T147,1)&lt;&gt;0,MOD(U147,1)&lt;&gt;0)),"REVISAR: personas/días",IF(AND(Datos!$B$25="No recuperable",J147="Sí",I147&gt;0),"REVISAR: régimen IVA",IF(AND(Datos!$B$25="Totalmente recuperable",I147&gt;0,OR(J147&lt;&gt;"Sí",AND(LEN(AE147&amp;"")&lt;&gt;0,AE147&lt;&gt;1))),"REVISAR: régimen IVA",IF(AND(Datos!$B$25="Parcialmente recuperable",J147="Sí",I147&gt;0,LEN(AE147&amp;"")=0),"REVISAR: indicar % IVA", "Sin alerta de importes"))))))))</f>
        <v/>
      </c>
      <c r="AC147" s="55" t="str">
        <f aca="false">IF(COUNTA(B147:K147,M147,O147:Q147,T147:V147,Y147,AE147)=0,"",IF(OR(COUNTIFS($A$6:$A$205,A147)&gt;1,AND(LEN(D147&amp;"")&gt;0,LEN(E147&amp;"")&gt;0,COUNTIFS($D$6:$D$205,D147,$E$6:$E$205,E147)&gt;1)),"REVISAR: posible duplicado","Sin duplicado"))</f>
        <v/>
      </c>
      <c r="AD147" s="54" t="str">
        <f aca="false">IF(COUNTA(B147:K147,M147,O147:Q147,T147:V147,Y147,AE147)=0,"",IF(LEN(Datos!$B$17&amp;"")=0,"REVISAR: falta concesión",IF(AND(Q147&gt;0,COUNTIFS(Pagos!$B$6:$B$405,A147,Pagos!$E$6:$E$405,"Ingreso retenciones")=0),"REVISAR: acreditación IRPF",IF(LEN(Datos!$B$24&amp;"")=0,"REVISAR: seleccionar modalidad",IF(Datos!$B$24="Normal","Adjuntar factura y pagos","Conservar factura y pagos")))))</f>
        <v/>
      </c>
      <c r="AE147" s="56"/>
    </row>
    <row r="148" customFormat="false" ht="19.5" hidden="false" customHeight="true" outlineLevel="0" collapsed="false">
      <c r="A148" s="43" t="s">
        <v>253</v>
      </c>
      <c r="B148" s="44"/>
      <c r="C148" s="44"/>
      <c r="D148" s="45"/>
      <c r="E148" s="45"/>
      <c r="F148" s="46"/>
      <c r="G148" s="44"/>
      <c r="H148" s="47"/>
      <c r="I148" s="47"/>
      <c r="J148" s="44"/>
      <c r="K148" s="48"/>
      <c r="L148" s="49" t="str">
        <f aca="false">IF(OR(COUNTA(B148:K148,M148,O148:Q148,T148:V148,Y148,AE148)=0,LEN(H148&amp;"")=0,LEN(I148&amp;"")=0,LEN(J148&amp;"")=0,LEN(K148&amp;"")=0),"",ROUND((H148+I148-IF(J148="Sí",I148*IF(LEN(AE148&amp;"")=0,1,AE148),0))*K148,2))</f>
        <v/>
      </c>
      <c r="M148" s="47"/>
      <c r="N148" s="50" t="str">
        <f aca="false">IF(OR(COUNTA(B148:K148,M148,O148:Q148,T148:V148,Y148,AE148)=0,LEN(L148&amp;"")=0),"",IF(B148="Otros costes no subvencionables",0,IF(B148="Alojamiento y manutención",IF(LEN(W148&amp;"")=0,"",ROUND(MAX(0,MIN(L148-M148,W148*80)),2)),ROUND(L148-M148,2))))</f>
        <v/>
      </c>
      <c r="O148" s="47"/>
      <c r="P148" s="47"/>
      <c r="Q148" s="47"/>
      <c r="R148" s="49" t="str">
        <f aca="false">IF(COUNTA(B148:K148,M148,O148:Q148,T148:V148,Y148,AE148)=0,"",SUMIFS(Pagos!$D$6:$D$405,Pagos!$B$6:$B$405,A148))</f>
        <v/>
      </c>
      <c r="S148" s="51" t="str">
        <f aca="false">IF(OR(COUNTA(B148:K148,M148,O148:Q148,T148:V148,Y148,AE148)=0,COUNTIFS(Pagos!$B$6:$B$405,A148,Pagos!$C$6:$C$405,"&gt;0")=0),"",_xlfn.MAXIFS(Pagos!$C$6:$C$405,Pagos!$B$6:$B$405,A148))</f>
        <v/>
      </c>
      <c r="T148" s="52"/>
      <c r="U148" s="52"/>
      <c r="V148" s="44"/>
      <c r="W148" s="53" t="str">
        <f aca="false">IF(OR(COUNTA(B148:K148,M148,O148:Q148,T148:V148,Y148,AE148)=0,B148&lt;&gt;"Alojamiento y manutención",LEN(T148&amp;"")=0,LEN(U148&amp;"")=0),"",T148*U148)</f>
        <v/>
      </c>
      <c r="X148" s="49" t="str">
        <f aca="false">IF(OR(COUNTA(B148:K148,M148,O148:Q148,T148:V148,Y148,AE148)=0,B148&lt;&gt;"Asesoría y gestión",LEN(N148&amp;"")=0),"",IF(H148+I148-IF(J148="Sí",I148*IF(LEN(AE148&amp;"")=0,1,AE148),0)=0,0,ROUND(N148*H148/(H148+I148-IF(J148="Sí",I148*IF(LEN(AE148&amp;"")=0,1,AE148),0)),2)))</f>
        <v/>
      </c>
      <c r="Y148" s="44"/>
      <c r="Z148" s="54" t="str">
        <f aca="false">IF(COUNTA(B148:K148,M148,O148:Q148,T148:V148,Y148,AE148)=0,"",IF(OR(COUNTA(B148:K148,M148,O148:Q148,T148:V148,Y148,AE148)=0,LEN(B148&amp;"")=0,LEN(C148&amp;"")=0,LEN(D148&amp;"")=0,LEN(E148&amp;"")=0,LEN(F148&amp;"")=0,LEN(G148&amp;"")=0,LEN(H148&amp;"")=0,LEN(I148&amp;"")=0,LEN(J148&amp;"")=0,LEN(K148&amp;"")=0,LEN(O148&amp;"")=0,LEN(P148&amp;"")=0,LEN(Q148&amp;"")=0,LEN(V148&amp;"")=0,AND(B148="Alojamiento y manutención",OR(LEN(T148&amp;"")=0,LEN(U148&amp;"")=0))),"REVISAR: faltan datos","Completo"))</f>
        <v/>
      </c>
      <c r="AA148" s="55" t="str">
        <f aca="false">IF(COUNTA(B148:K148,M148,O148:Q148,T148:V148,Y148,AE148)=0,"",IF(OR(LEN(Datos!$B$20&amp;"")=0,LEN(F148&amp;"")=0),"REVISAR: falta período/fecha",IF(OR(F148&lt;Datos!$B$22,F148&gt;Datos!$B$21),"REVISAR: emisión fuera de período",IF(COUNTIFS(Pagos!$B$6:$B$405,A148,Pagos!$C$6:$C$405,"&gt;"&amp;Datos!$B$23)&gt;0,"REVISAR: pago fuera de plazo",IF(COUNTIFS(Pagos!$B$6:$B$405,A148,Pagos!$C$6:$C$405,"&gt;"&amp;Datos!$B$21)&gt;0,"REVISAR: arts. 14.3 / 15.4","Sin alerta de fechas")))))</f>
        <v/>
      </c>
      <c r="AB148" s="55" t="str">
        <f aca="false">IF(COUNTA(B148:K148,M148,O148:Q148,T148:V148,Y148,AE148)=0,"",IF(Z148&lt;&gt;"Completo","REVISAR: completar datos",IF(OR(H148&lt;0,I148&lt;0,K148&lt;=0,K148&gt;1,M148&lt;0,M148&gt;L148,O148&lt;0,P148&lt;0,Q148&lt;0,Q148&gt;H148+I148,N148&lt;0,O148&gt;N148,O148+P148&gt;L148+0.01,AND(J148&lt;&gt;"Sí",J148&lt;&gt;"No"),AND(LEN(AE148&amp;"")&lt;&gt;0,OR(AE148&lt;=0,AE148&gt;1,J148&lt;&gt;"Sí"))),"REVISAR: importes incoherentes",IF(ABS(R148-H148-I148)&gt;0.01,"REVISAR: pago incompleto/excesivo",IF(AND(B148="Alojamiento y manutención",OR(T148&lt;=0,U148&lt;=0,MOD(T148,1)&lt;&gt;0,MOD(U148,1)&lt;&gt;0)),"REVISAR: personas/días",IF(AND(Datos!$B$25="No recuperable",J148="Sí",I148&gt;0),"REVISAR: régimen IVA",IF(AND(Datos!$B$25="Totalmente recuperable",I148&gt;0,OR(J148&lt;&gt;"Sí",AND(LEN(AE148&amp;"")&lt;&gt;0,AE148&lt;&gt;1))),"REVISAR: régimen IVA",IF(AND(Datos!$B$25="Parcialmente recuperable",J148="Sí",I148&gt;0,LEN(AE148&amp;"")=0),"REVISAR: indicar % IVA", "Sin alerta de importes"))))))))</f>
        <v/>
      </c>
      <c r="AC148" s="55" t="str">
        <f aca="false">IF(COUNTA(B148:K148,M148,O148:Q148,T148:V148,Y148,AE148)=0,"",IF(OR(COUNTIFS($A$6:$A$205,A148)&gt;1,AND(LEN(D148&amp;"")&gt;0,LEN(E148&amp;"")&gt;0,COUNTIFS($D$6:$D$205,D148,$E$6:$E$205,E148)&gt;1)),"REVISAR: posible duplicado","Sin duplicado"))</f>
        <v/>
      </c>
      <c r="AD148" s="54" t="str">
        <f aca="false">IF(COUNTA(B148:K148,M148,O148:Q148,T148:V148,Y148,AE148)=0,"",IF(LEN(Datos!$B$17&amp;"")=0,"REVISAR: falta concesión",IF(AND(Q148&gt;0,COUNTIFS(Pagos!$B$6:$B$405,A148,Pagos!$E$6:$E$405,"Ingreso retenciones")=0),"REVISAR: acreditación IRPF",IF(LEN(Datos!$B$24&amp;"")=0,"REVISAR: seleccionar modalidad",IF(Datos!$B$24="Normal","Adjuntar factura y pagos","Conservar factura y pagos")))))</f>
        <v/>
      </c>
      <c r="AE148" s="56"/>
    </row>
    <row r="149" customFormat="false" ht="19.5" hidden="false" customHeight="true" outlineLevel="0" collapsed="false">
      <c r="A149" s="43" t="s">
        <v>254</v>
      </c>
      <c r="B149" s="44"/>
      <c r="C149" s="44"/>
      <c r="D149" s="45"/>
      <c r="E149" s="45"/>
      <c r="F149" s="46"/>
      <c r="G149" s="44"/>
      <c r="H149" s="47"/>
      <c r="I149" s="47"/>
      <c r="J149" s="44"/>
      <c r="K149" s="48"/>
      <c r="L149" s="49" t="str">
        <f aca="false">IF(OR(COUNTA(B149:K149,M149,O149:Q149,T149:V149,Y149,AE149)=0,LEN(H149&amp;"")=0,LEN(I149&amp;"")=0,LEN(J149&amp;"")=0,LEN(K149&amp;"")=0),"",ROUND((H149+I149-IF(J149="Sí",I149*IF(LEN(AE149&amp;"")=0,1,AE149),0))*K149,2))</f>
        <v/>
      </c>
      <c r="M149" s="47"/>
      <c r="N149" s="50" t="str">
        <f aca="false">IF(OR(COUNTA(B149:K149,M149,O149:Q149,T149:V149,Y149,AE149)=0,LEN(L149&amp;"")=0),"",IF(B149="Otros costes no subvencionables",0,IF(B149="Alojamiento y manutención",IF(LEN(W149&amp;"")=0,"",ROUND(MAX(0,MIN(L149-M149,W149*80)),2)),ROUND(L149-M149,2))))</f>
        <v/>
      </c>
      <c r="O149" s="47"/>
      <c r="P149" s="47"/>
      <c r="Q149" s="47"/>
      <c r="R149" s="49" t="str">
        <f aca="false">IF(COUNTA(B149:K149,M149,O149:Q149,T149:V149,Y149,AE149)=0,"",SUMIFS(Pagos!$D$6:$D$405,Pagos!$B$6:$B$405,A149))</f>
        <v/>
      </c>
      <c r="S149" s="51" t="str">
        <f aca="false">IF(OR(COUNTA(B149:K149,M149,O149:Q149,T149:V149,Y149,AE149)=0,COUNTIFS(Pagos!$B$6:$B$405,A149,Pagos!$C$6:$C$405,"&gt;0")=0),"",_xlfn.MAXIFS(Pagos!$C$6:$C$405,Pagos!$B$6:$B$405,A149))</f>
        <v/>
      </c>
      <c r="T149" s="52"/>
      <c r="U149" s="52"/>
      <c r="V149" s="44"/>
      <c r="W149" s="53" t="str">
        <f aca="false">IF(OR(COUNTA(B149:K149,M149,O149:Q149,T149:V149,Y149,AE149)=0,B149&lt;&gt;"Alojamiento y manutención",LEN(T149&amp;"")=0,LEN(U149&amp;"")=0),"",T149*U149)</f>
        <v/>
      </c>
      <c r="X149" s="49" t="str">
        <f aca="false">IF(OR(COUNTA(B149:K149,M149,O149:Q149,T149:V149,Y149,AE149)=0,B149&lt;&gt;"Asesoría y gestión",LEN(N149&amp;"")=0),"",IF(H149+I149-IF(J149="Sí",I149*IF(LEN(AE149&amp;"")=0,1,AE149),0)=0,0,ROUND(N149*H149/(H149+I149-IF(J149="Sí",I149*IF(LEN(AE149&amp;"")=0,1,AE149),0)),2)))</f>
        <v/>
      </c>
      <c r="Y149" s="44"/>
      <c r="Z149" s="54" t="str">
        <f aca="false">IF(COUNTA(B149:K149,M149,O149:Q149,T149:V149,Y149,AE149)=0,"",IF(OR(COUNTA(B149:K149,M149,O149:Q149,T149:V149,Y149,AE149)=0,LEN(B149&amp;"")=0,LEN(C149&amp;"")=0,LEN(D149&amp;"")=0,LEN(E149&amp;"")=0,LEN(F149&amp;"")=0,LEN(G149&amp;"")=0,LEN(H149&amp;"")=0,LEN(I149&amp;"")=0,LEN(J149&amp;"")=0,LEN(K149&amp;"")=0,LEN(O149&amp;"")=0,LEN(P149&amp;"")=0,LEN(Q149&amp;"")=0,LEN(V149&amp;"")=0,AND(B149="Alojamiento y manutención",OR(LEN(T149&amp;"")=0,LEN(U149&amp;"")=0))),"REVISAR: faltan datos","Completo"))</f>
        <v/>
      </c>
      <c r="AA149" s="55" t="str">
        <f aca="false">IF(COUNTA(B149:K149,M149,O149:Q149,T149:V149,Y149,AE149)=0,"",IF(OR(LEN(Datos!$B$20&amp;"")=0,LEN(F149&amp;"")=0),"REVISAR: falta período/fecha",IF(OR(F149&lt;Datos!$B$22,F149&gt;Datos!$B$21),"REVISAR: emisión fuera de período",IF(COUNTIFS(Pagos!$B$6:$B$405,A149,Pagos!$C$6:$C$405,"&gt;"&amp;Datos!$B$23)&gt;0,"REVISAR: pago fuera de plazo",IF(COUNTIFS(Pagos!$B$6:$B$405,A149,Pagos!$C$6:$C$405,"&gt;"&amp;Datos!$B$21)&gt;0,"REVISAR: arts. 14.3 / 15.4","Sin alerta de fechas")))))</f>
        <v/>
      </c>
      <c r="AB149" s="55" t="str">
        <f aca="false">IF(COUNTA(B149:K149,M149,O149:Q149,T149:V149,Y149,AE149)=0,"",IF(Z149&lt;&gt;"Completo","REVISAR: completar datos",IF(OR(H149&lt;0,I149&lt;0,K149&lt;=0,K149&gt;1,M149&lt;0,M149&gt;L149,O149&lt;0,P149&lt;0,Q149&lt;0,Q149&gt;H149+I149,N149&lt;0,O149&gt;N149,O149+P149&gt;L149+0.01,AND(J149&lt;&gt;"Sí",J149&lt;&gt;"No"),AND(LEN(AE149&amp;"")&lt;&gt;0,OR(AE149&lt;=0,AE149&gt;1,J149&lt;&gt;"Sí"))),"REVISAR: importes incoherentes",IF(ABS(R149-H149-I149)&gt;0.01,"REVISAR: pago incompleto/excesivo",IF(AND(B149="Alojamiento y manutención",OR(T149&lt;=0,U149&lt;=0,MOD(T149,1)&lt;&gt;0,MOD(U149,1)&lt;&gt;0)),"REVISAR: personas/días",IF(AND(Datos!$B$25="No recuperable",J149="Sí",I149&gt;0),"REVISAR: régimen IVA",IF(AND(Datos!$B$25="Totalmente recuperable",I149&gt;0,OR(J149&lt;&gt;"Sí",AND(LEN(AE149&amp;"")&lt;&gt;0,AE149&lt;&gt;1))),"REVISAR: régimen IVA",IF(AND(Datos!$B$25="Parcialmente recuperable",J149="Sí",I149&gt;0,LEN(AE149&amp;"")=0),"REVISAR: indicar % IVA", "Sin alerta de importes"))))))))</f>
        <v/>
      </c>
      <c r="AC149" s="55" t="str">
        <f aca="false">IF(COUNTA(B149:K149,M149,O149:Q149,T149:V149,Y149,AE149)=0,"",IF(OR(COUNTIFS($A$6:$A$205,A149)&gt;1,AND(LEN(D149&amp;"")&gt;0,LEN(E149&amp;"")&gt;0,COUNTIFS($D$6:$D$205,D149,$E$6:$E$205,E149)&gt;1)),"REVISAR: posible duplicado","Sin duplicado"))</f>
        <v/>
      </c>
      <c r="AD149" s="54" t="str">
        <f aca="false">IF(COUNTA(B149:K149,M149,O149:Q149,T149:V149,Y149,AE149)=0,"",IF(LEN(Datos!$B$17&amp;"")=0,"REVISAR: falta concesión",IF(AND(Q149&gt;0,COUNTIFS(Pagos!$B$6:$B$405,A149,Pagos!$E$6:$E$405,"Ingreso retenciones")=0),"REVISAR: acreditación IRPF",IF(LEN(Datos!$B$24&amp;"")=0,"REVISAR: seleccionar modalidad",IF(Datos!$B$24="Normal","Adjuntar factura y pagos","Conservar factura y pagos")))))</f>
        <v/>
      </c>
      <c r="AE149" s="56"/>
    </row>
    <row r="150" customFormat="false" ht="19.5" hidden="false" customHeight="true" outlineLevel="0" collapsed="false">
      <c r="A150" s="43" t="s">
        <v>255</v>
      </c>
      <c r="B150" s="44"/>
      <c r="C150" s="44"/>
      <c r="D150" s="45"/>
      <c r="E150" s="45"/>
      <c r="F150" s="46"/>
      <c r="G150" s="44"/>
      <c r="H150" s="47"/>
      <c r="I150" s="47"/>
      <c r="J150" s="44"/>
      <c r="K150" s="48"/>
      <c r="L150" s="49" t="str">
        <f aca="false">IF(OR(COUNTA(B150:K150,M150,O150:Q150,T150:V150,Y150,AE150)=0,LEN(H150&amp;"")=0,LEN(I150&amp;"")=0,LEN(J150&amp;"")=0,LEN(K150&amp;"")=0),"",ROUND((H150+I150-IF(J150="Sí",I150*IF(LEN(AE150&amp;"")=0,1,AE150),0))*K150,2))</f>
        <v/>
      </c>
      <c r="M150" s="47"/>
      <c r="N150" s="50" t="str">
        <f aca="false">IF(OR(COUNTA(B150:K150,M150,O150:Q150,T150:V150,Y150,AE150)=0,LEN(L150&amp;"")=0),"",IF(B150="Otros costes no subvencionables",0,IF(B150="Alojamiento y manutención",IF(LEN(W150&amp;"")=0,"",ROUND(MAX(0,MIN(L150-M150,W150*80)),2)),ROUND(L150-M150,2))))</f>
        <v/>
      </c>
      <c r="O150" s="47"/>
      <c r="P150" s="47"/>
      <c r="Q150" s="47"/>
      <c r="R150" s="49" t="str">
        <f aca="false">IF(COUNTA(B150:K150,M150,O150:Q150,T150:V150,Y150,AE150)=0,"",SUMIFS(Pagos!$D$6:$D$405,Pagos!$B$6:$B$405,A150))</f>
        <v/>
      </c>
      <c r="S150" s="51" t="str">
        <f aca="false">IF(OR(COUNTA(B150:K150,M150,O150:Q150,T150:V150,Y150,AE150)=0,COUNTIFS(Pagos!$B$6:$B$405,A150,Pagos!$C$6:$C$405,"&gt;0")=0),"",_xlfn.MAXIFS(Pagos!$C$6:$C$405,Pagos!$B$6:$B$405,A150))</f>
        <v/>
      </c>
      <c r="T150" s="52"/>
      <c r="U150" s="52"/>
      <c r="V150" s="44"/>
      <c r="W150" s="53" t="str">
        <f aca="false">IF(OR(COUNTA(B150:K150,M150,O150:Q150,T150:V150,Y150,AE150)=0,B150&lt;&gt;"Alojamiento y manutención",LEN(T150&amp;"")=0,LEN(U150&amp;"")=0),"",T150*U150)</f>
        <v/>
      </c>
      <c r="X150" s="49" t="str">
        <f aca="false">IF(OR(COUNTA(B150:K150,M150,O150:Q150,T150:V150,Y150,AE150)=0,B150&lt;&gt;"Asesoría y gestión",LEN(N150&amp;"")=0),"",IF(H150+I150-IF(J150="Sí",I150*IF(LEN(AE150&amp;"")=0,1,AE150),0)=0,0,ROUND(N150*H150/(H150+I150-IF(J150="Sí",I150*IF(LEN(AE150&amp;"")=0,1,AE150),0)),2)))</f>
        <v/>
      </c>
      <c r="Y150" s="44"/>
      <c r="Z150" s="54" t="str">
        <f aca="false">IF(COUNTA(B150:K150,M150,O150:Q150,T150:V150,Y150,AE150)=0,"",IF(OR(COUNTA(B150:K150,M150,O150:Q150,T150:V150,Y150,AE150)=0,LEN(B150&amp;"")=0,LEN(C150&amp;"")=0,LEN(D150&amp;"")=0,LEN(E150&amp;"")=0,LEN(F150&amp;"")=0,LEN(G150&amp;"")=0,LEN(H150&amp;"")=0,LEN(I150&amp;"")=0,LEN(J150&amp;"")=0,LEN(K150&amp;"")=0,LEN(O150&amp;"")=0,LEN(P150&amp;"")=0,LEN(Q150&amp;"")=0,LEN(V150&amp;"")=0,AND(B150="Alojamiento y manutención",OR(LEN(T150&amp;"")=0,LEN(U150&amp;"")=0))),"REVISAR: faltan datos","Completo"))</f>
        <v/>
      </c>
      <c r="AA150" s="55" t="str">
        <f aca="false">IF(COUNTA(B150:K150,M150,O150:Q150,T150:V150,Y150,AE150)=0,"",IF(OR(LEN(Datos!$B$20&amp;"")=0,LEN(F150&amp;"")=0),"REVISAR: falta período/fecha",IF(OR(F150&lt;Datos!$B$22,F150&gt;Datos!$B$21),"REVISAR: emisión fuera de período",IF(COUNTIFS(Pagos!$B$6:$B$405,A150,Pagos!$C$6:$C$405,"&gt;"&amp;Datos!$B$23)&gt;0,"REVISAR: pago fuera de plazo",IF(COUNTIFS(Pagos!$B$6:$B$405,A150,Pagos!$C$6:$C$405,"&gt;"&amp;Datos!$B$21)&gt;0,"REVISAR: arts. 14.3 / 15.4","Sin alerta de fechas")))))</f>
        <v/>
      </c>
      <c r="AB150" s="55" t="str">
        <f aca="false">IF(COUNTA(B150:K150,M150,O150:Q150,T150:V150,Y150,AE150)=0,"",IF(Z150&lt;&gt;"Completo","REVISAR: completar datos",IF(OR(H150&lt;0,I150&lt;0,K150&lt;=0,K150&gt;1,M150&lt;0,M150&gt;L150,O150&lt;0,P150&lt;0,Q150&lt;0,Q150&gt;H150+I150,N150&lt;0,O150&gt;N150,O150+P150&gt;L150+0.01,AND(J150&lt;&gt;"Sí",J150&lt;&gt;"No"),AND(LEN(AE150&amp;"")&lt;&gt;0,OR(AE150&lt;=0,AE150&gt;1,J150&lt;&gt;"Sí"))),"REVISAR: importes incoherentes",IF(ABS(R150-H150-I150)&gt;0.01,"REVISAR: pago incompleto/excesivo",IF(AND(B150="Alojamiento y manutención",OR(T150&lt;=0,U150&lt;=0,MOD(T150,1)&lt;&gt;0,MOD(U150,1)&lt;&gt;0)),"REVISAR: personas/días",IF(AND(Datos!$B$25="No recuperable",J150="Sí",I150&gt;0),"REVISAR: régimen IVA",IF(AND(Datos!$B$25="Totalmente recuperable",I150&gt;0,OR(J150&lt;&gt;"Sí",AND(LEN(AE150&amp;"")&lt;&gt;0,AE150&lt;&gt;1))),"REVISAR: régimen IVA",IF(AND(Datos!$B$25="Parcialmente recuperable",J150="Sí",I150&gt;0,LEN(AE150&amp;"")=0),"REVISAR: indicar % IVA", "Sin alerta de importes"))))))))</f>
        <v/>
      </c>
      <c r="AC150" s="55" t="str">
        <f aca="false">IF(COUNTA(B150:K150,M150,O150:Q150,T150:V150,Y150,AE150)=0,"",IF(OR(COUNTIFS($A$6:$A$205,A150)&gt;1,AND(LEN(D150&amp;"")&gt;0,LEN(E150&amp;"")&gt;0,COUNTIFS($D$6:$D$205,D150,$E$6:$E$205,E150)&gt;1)),"REVISAR: posible duplicado","Sin duplicado"))</f>
        <v/>
      </c>
      <c r="AD150" s="54" t="str">
        <f aca="false">IF(COUNTA(B150:K150,M150,O150:Q150,T150:V150,Y150,AE150)=0,"",IF(LEN(Datos!$B$17&amp;"")=0,"REVISAR: falta concesión",IF(AND(Q150&gt;0,COUNTIFS(Pagos!$B$6:$B$405,A150,Pagos!$E$6:$E$405,"Ingreso retenciones")=0),"REVISAR: acreditación IRPF",IF(LEN(Datos!$B$24&amp;"")=0,"REVISAR: seleccionar modalidad",IF(Datos!$B$24="Normal","Adjuntar factura y pagos","Conservar factura y pagos")))))</f>
        <v/>
      </c>
      <c r="AE150" s="56"/>
    </row>
    <row r="151" customFormat="false" ht="19.5" hidden="false" customHeight="true" outlineLevel="0" collapsed="false">
      <c r="A151" s="43" t="s">
        <v>256</v>
      </c>
      <c r="B151" s="44"/>
      <c r="C151" s="44"/>
      <c r="D151" s="45"/>
      <c r="E151" s="45"/>
      <c r="F151" s="46"/>
      <c r="G151" s="44"/>
      <c r="H151" s="47"/>
      <c r="I151" s="47"/>
      <c r="J151" s="44"/>
      <c r="K151" s="48"/>
      <c r="L151" s="49" t="str">
        <f aca="false">IF(OR(COUNTA(B151:K151,M151,O151:Q151,T151:V151,Y151,AE151)=0,LEN(H151&amp;"")=0,LEN(I151&amp;"")=0,LEN(J151&amp;"")=0,LEN(K151&amp;"")=0),"",ROUND((H151+I151-IF(J151="Sí",I151*IF(LEN(AE151&amp;"")=0,1,AE151),0))*K151,2))</f>
        <v/>
      </c>
      <c r="M151" s="47"/>
      <c r="N151" s="50" t="str">
        <f aca="false">IF(OR(COUNTA(B151:K151,M151,O151:Q151,T151:V151,Y151,AE151)=0,LEN(L151&amp;"")=0),"",IF(B151="Otros costes no subvencionables",0,IF(B151="Alojamiento y manutención",IF(LEN(W151&amp;"")=0,"",ROUND(MAX(0,MIN(L151-M151,W151*80)),2)),ROUND(L151-M151,2))))</f>
        <v/>
      </c>
      <c r="O151" s="47"/>
      <c r="P151" s="47"/>
      <c r="Q151" s="47"/>
      <c r="R151" s="49" t="str">
        <f aca="false">IF(COUNTA(B151:K151,M151,O151:Q151,T151:V151,Y151,AE151)=0,"",SUMIFS(Pagos!$D$6:$D$405,Pagos!$B$6:$B$405,A151))</f>
        <v/>
      </c>
      <c r="S151" s="51" t="str">
        <f aca="false">IF(OR(COUNTA(B151:K151,M151,O151:Q151,T151:V151,Y151,AE151)=0,COUNTIFS(Pagos!$B$6:$B$405,A151,Pagos!$C$6:$C$405,"&gt;0")=0),"",_xlfn.MAXIFS(Pagos!$C$6:$C$405,Pagos!$B$6:$B$405,A151))</f>
        <v/>
      </c>
      <c r="T151" s="52"/>
      <c r="U151" s="52"/>
      <c r="V151" s="44"/>
      <c r="W151" s="53" t="str">
        <f aca="false">IF(OR(COUNTA(B151:K151,M151,O151:Q151,T151:V151,Y151,AE151)=0,B151&lt;&gt;"Alojamiento y manutención",LEN(T151&amp;"")=0,LEN(U151&amp;"")=0),"",T151*U151)</f>
        <v/>
      </c>
      <c r="X151" s="49" t="str">
        <f aca="false">IF(OR(COUNTA(B151:K151,M151,O151:Q151,T151:V151,Y151,AE151)=0,B151&lt;&gt;"Asesoría y gestión",LEN(N151&amp;"")=0),"",IF(H151+I151-IF(J151="Sí",I151*IF(LEN(AE151&amp;"")=0,1,AE151),0)=0,0,ROUND(N151*H151/(H151+I151-IF(J151="Sí",I151*IF(LEN(AE151&amp;"")=0,1,AE151),0)),2)))</f>
        <v/>
      </c>
      <c r="Y151" s="44"/>
      <c r="Z151" s="54" t="str">
        <f aca="false">IF(COUNTA(B151:K151,M151,O151:Q151,T151:V151,Y151,AE151)=0,"",IF(OR(COUNTA(B151:K151,M151,O151:Q151,T151:V151,Y151,AE151)=0,LEN(B151&amp;"")=0,LEN(C151&amp;"")=0,LEN(D151&amp;"")=0,LEN(E151&amp;"")=0,LEN(F151&amp;"")=0,LEN(G151&amp;"")=0,LEN(H151&amp;"")=0,LEN(I151&amp;"")=0,LEN(J151&amp;"")=0,LEN(K151&amp;"")=0,LEN(O151&amp;"")=0,LEN(P151&amp;"")=0,LEN(Q151&amp;"")=0,LEN(V151&amp;"")=0,AND(B151="Alojamiento y manutención",OR(LEN(T151&amp;"")=0,LEN(U151&amp;"")=0))),"REVISAR: faltan datos","Completo"))</f>
        <v/>
      </c>
      <c r="AA151" s="55" t="str">
        <f aca="false">IF(COUNTA(B151:K151,M151,O151:Q151,T151:V151,Y151,AE151)=0,"",IF(OR(LEN(Datos!$B$20&amp;"")=0,LEN(F151&amp;"")=0),"REVISAR: falta período/fecha",IF(OR(F151&lt;Datos!$B$22,F151&gt;Datos!$B$21),"REVISAR: emisión fuera de período",IF(COUNTIFS(Pagos!$B$6:$B$405,A151,Pagos!$C$6:$C$405,"&gt;"&amp;Datos!$B$23)&gt;0,"REVISAR: pago fuera de plazo",IF(COUNTIFS(Pagos!$B$6:$B$405,A151,Pagos!$C$6:$C$405,"&gt;"&amp;Datos!$B$21)&gt;0,"REVISAR: arts. 14.3 / 15.4","Sin alerta de fechas")))))</f>
        <v/>
      </c>
      <c r="AB151" s="55" t="str">
        <f aca="false">IF(COUNTA(B151:K151,M151,O151:Q151,T151:V151,Y151,AE151)=0,"",IF(Z151&lt;&gt;"Completo","REVISAR: completar datos",IF(OR(H151&lt;0,I151&lt;0,K151&lt;=0,K151&gt;1,M151&lt;0,M151&gt;L151,O151&lt;0,P151&lt;0,Q151&lt;0,Q151&gt;H151+I151,N151&lt;0,O151&gt;N151,O151+P151&gt;L151+0.01,AND(J151&lt;&gt;"Sí",J151&lt;&gt;"No"),AND(LEN(AE151&amp;"")&lt;&gt;0,OR(AE151&lt;=0,AE151&gt;1,J151&lt;&gt;"Sí"))),"REVISAR: importes incoherentes",IF(ABS(R151-H151-I151)&gt;0.01,"REVISAR: pago incompleto/excesivo",IF(AND(B151="Alojamiento y manutención",OR(T151&lt;=0,U151&lt;=0,MOD(T151,1)&lt;&gt;0,MOD(U151,1)&lt;&gt;0)),"REVISAR: personas/días",IF(AND(Datos!$B$25="No recuperable",J151="Sí",I151&gt;0),"REVISAR: régimen IVA",IF(AND(Datos!$B$25="Totalmente recuperable",I151&gt;0,OR(J151&lt;&gt;"Sí",AND(LEN(AE151&amp;"")&lt;&gt;0,AE151&lt;&gt;1))),"REVISAR: régimen IVA",IF(AND(Datos!$B$25="Parcialmente recuperable",J151="Sí",I151&gt;0,LEN(AE151&amp;"")=0),"REVISAR: indicar % IVA", "Sin alerta de importes"))))))))</f>
        <v/>
      </c>
      <c r="AC151" s="55" t="str">
        <f aca="false">IF(COUNTA(B151:K151,M151,O151:Q151,T151:V151,Y151,AE151)=0,"",IF(OR(COUNTIFS($A$6:$A$205,A151)&gt;1,AND(LEN(D151&amp;"")&gt;0,LEN(E151&amp;"")&gt;0,COUNTIFS($D$6:$D$205,D151,$E$6:$E$205,E151)&gt;1)),"REVISAR: posible duplicado","Sin duplicado"))</f>
        <v/>
      </c>
      <c r="AD151" s="54" t="str">
        <f aca="false">IF(COUNTA(B151:K151,M151,O151:Q151,T151:V151,Y151,AE151)=0,"",IF(LEN(Datos!$B$17&amp;"")=0,"REVISAR: falta concesión",IF(AND(Q151&gt;0,COUNTIFS(Pagos!$B$6:$B$405,A151,Pagos!$E$6:$E$405,"Ingreso retenciones")=0),"REVISAR: acreditación IRPF",IF(LEN(Datos!$B$24&amp;"")=0,"REVISAR: seleccionar modalidad",IF(Datos!$B$24="Normal","Adjuntar factura y pagos","Conservar factura y pagos")))))</f>
        <v/>
      </c>
      <c r="AE151" s="56"/>
    </row>
    <row r="152" customFormat="false" ht="19.5" hidden="false" customHeight="true" outlineLevel="0" collapsed="false">
      <c r="A152" s="43" t="s">
        <v>257</v>
      </c>
      <c r="B152" s="44"/>
      <c r="C152" s="44"/>
      <c r="D152" s="45"/>
      <c r="E152" s="45"/>
      <c r="F152" s="46"/>
      <c r="G152" s="44"/>
      <c r="H152" s="47"/>
      <c r="I152" s="47"/>
      <c r="J152" s="44"/>
      <c r="K152" s="48"/>
      <c r="L152" s="49" t="str">
        <f aca="false">IF(OR(COUNTA(B152:K152,M152,O152:Q152,T152:V152,Y152,AE152)=0,LEN(H152&amp;"")=0,LEN(I152&amp;"")=0,LEN(J152&amp;"")=0,LEN(K152&amp;"")=0),"",ROUND((H152+I152-IF(J152="Sí",I152*IF(LEN(AE152&amp;"")=0,1,AE152),0))*K152,2))</f>
        <v/>
      </c>
      <c r="M152" s="47"/>
      <c r="N152" s="50" t="str">
        <f aca="false">IF(OR(COUNTA(B152:K152,M152,O152:Q152,T152:V152,Y152,AE152)=0,LEN(L152&amp;"")=0),"",IF(B152="Otros costes no subvencionables",0,IF(B152="Alojamiento y manutención",IF(LEN(W152&amp;"")=0,"",ROUND(MAX(0,MIN(L152-M152,W152*80)),2)),ROUND(L152-M152,2))))</f>
        <v/>
      </c>
      <c r="O152" s="47"/>
      <c r="P152" s="47"/>
      <c r="Q152" s="47"/>
      <c r="R152" s="49" t="str">
        <f aca="false">IF(COUNTA(B152:K152,M152,O152:Q152,T152:V152,Y152,AE152)=0,"",SUMIFS(Pagos!$D$6:$D$405,Pagos!$B$6:$B$405,A152))</f>
        <v/>
      </c>
      <c r="S152" s="51" t="str">
        <f aca="false">IF(OR(COUNTA(B152:K152,M152,O152:Q152,T152:V152,Y152,AE152)=0,COUNTIFS(Pagos!$B$6:$B$405,A152,Pagos!$C$6:$C$405,"&gt;0")=0),"",_xlfn.MAXIFS(Pagos!$C$6:$C$405,Pagos!$B$6:$B$405,A152))</f>
        <v/>
      </c>
      <c r="T152" s="52"/>
      <c r="U152" s="52"/>
      <c r="V152" s="44"/>
      <c r="W152" s="53" t="str">
        <f aca="false">IF(OR(COUNTA(B152:K152,M152,O152:Q152,T152:V152,Y152,AE152)=0,B152&lt;&gt;"Alojamiento y manutención",LEN(T152&amp;"")=0,LEN(U152&amp;"")=0),"",T152*U152)</f>
        <v/>
      </c>
      <c r="X152" s="49" t="str">
        <f aca="false">IF(OR(COUNTA(B152:K152,M152,O152:Q152,T152:V152,Y152,AE152)=0,B152&lt;&gt;"Asesoría y gestión",LEN(N152&amp;"")=0),"",IF(H152+I152-IF(J152="Sí",I152*IF(LEN(AE152&amp;"")=0,1,AE152),0)=0,0,ROUND(N152*H152/(H152+I152-IF(J152="Sí",I152*IF(LEN(AE152&amp;"")=0,1,AE152),0)),2)))</f>
        <v/>
      </c>
      <c r="Y152" s="44"/>
      <c r="Z152" s="54" t="str">
        <f aca="false">IF(COUNTA(B152:K152,M152,O152:Q152,T152:V152,Y152,AE152)=0,"",IF(OR(COUNTA(B152:K152,M152,O152:Q152,T152:V152,Y152,AE152)=0,LEN(B152&amp;"")=0,LEN(C152&amp;"")=0,LEN(D152&amp;"")=0,LEN(E152&amp;"")=0,LEN(F152&amp;"")=0,LEN(G152&amp;"")=0,LEN(H152&amp;"")=0,LEN(I152&amp;"")=0,LEN(J152&amp;"")=0,LEN(K152&amp;"")=0,LEN(O152&amp;"")=0,LEN(P152&amp;"")=0,LEN(Q152&amp;"")=0,LEN(V152&amp;"")=0,AND(B152="Alojamiento y manutención",OR(LEN(T152&amp;"")=0,LEN(U152&amp;"")=0))),"REVISAR: faltan datos","Completo"))</f>
        <v/>
      </c>
      <c r="AA152" s="55" t="str">
        <f aca="false">IF(COUNTA(B152:K152,M152,O152:Q152,T152:V152,Y152,AE152)=0,"",IF(OR(LEN(Datos!$B$20&amp;"")=0,LEN(F152&amp;"")=0),"REVISAR: falta período/fecha",IF(OR(F152&lt;Datos!$B$22,F152&gt;Datos!$B$21),"REVISAR: emisión fuera de período",IF(COUNTIFS(Pagos!$B$6:$B$405,A152,Pagos!$C$6:$C$405,"&gt;"&amp;Datos!$B$23)&gt;0,"REVISAR: pago fuera de plazo",IF(COUNTIFS(Pagos!$B$6:$B$405,A152,Pagos!$C$6:$C$405,"&gt;"&amp;Datos!$B$21)&gt;0,"REVISAR: arts. 14.3 / 15.4","Sin alerta de fechas")))))</f>
        <v/>
      </c>
      <c r="AB152" s="55" t="str">
        <f aca="false">IF(COUNTA(B152:K152,M152,O152:Q152,T152:V152,Y152,AE152)=0,"",IF(Z152&lt;&gt;"Completo","REVISAR: completar datos",IF(OR(H152&lt;0,I152&lt;0,K152&lt;=0,K152&gt;1,M152&lt;0,M152&gt;L152,O152&lt;0,P152&lt;0,Q152&lt;0,Q152&gt;H152+I152,N152&lt;0,O152&gt;N152,O152+P152&gt;L152+0.01,AND(J152&lt;&gt;"Sí",J152&lt;&gt;"No"),AND(LEN(AE152&amp;"")&lt;&gt;0,OR(AE152&lt;=0,AE152&gt;1,J152&lt;&gt;"Sí"))),"REVISAR: importes incoherentes",IF(ABS(R152-H152-I152)&gt;0.01,"REVISAR: pago incompleto/excesivo",IF(AND(B152="Alojamiento y manutención",OR(T152&lt;=0,U152&lt;=0,MOD(T152,1)&lt;&gt;0,MOD(U152,1)&lt;&gt;0)),"REVISAR: personas/días",IF(AND(Datos!$B$25="No recuperable",J152="Sí",I152&gt;0),"REVISAR: régimen IVA",IF(AND(Datos!$B$25="Totalmente recuperable",I152&gt;0,OR(J152&lt;&gt;"Sí",AND(LEN(AE152&amp;"")&lt;&gt;0,AE152&lt;&gt;1))),"REVISAR: régimen IVA",IF(AND(Datos!$B$25="Parcialmente recuperable",J152="Sí",I152&gt;0,LEN(AE152&amp;"")=0),"REVISAR: indicar % IVA", "Sin alerta de importes"))))))))</f>
        <v/>
      </c>
      <c r="AC152" s="55" t="str">
        <f aca="false">IF(COUNTA(B152:K152,M152,O152:Q152,T152:V152,Y152,AE152)=0,"",IF(OR(COUNTIFS($A$6:$A$205,A152)&gt;1,AND(LEN(D152&amp;"")&gt;0,LEN(E152&amp;"")&gt;0,COUNTIFS($D$6:$D$205,D152,$E$6:$E$205,E152)&gt;1)),"REVISAR: posible duplicado","Sin duplicado"))</f>
        <v/>
      </c>
      <c r="AD152" s="54" t="str">
        <f aca="false">IF(COUNTA(B152:K152,M152,O152:Q152,T152:V152,Y152,AE152)=0,"",IF(LEN(Datos!$B$17&amp;"")=0,"REVISAR: falta concesión",IF(AND(Q152&gt;0,COUNTIFS(Pagos!$B$6:$B$405,A152,Pagos!$E$6:$E$405,"Ingreso retenciones")=0),"REVISAR: acreditación IRPF",IF(LEN(Datos!$B$24&amp;"")=0,"REVISAR: seleccionar modalidad",IF(Datos!$B$24="Normal","Adjuntar factura y pagos","Conservar factura y pagos")))))</f>
        <v/>
      </c>
      <c r="AE152" s="56"/>
    </row>
    <row r="153" customFormat="false" ht="19.5" hidden="false" customHeight="true" outlineLevel="0" collapsed="false">
      <c r="A153" s="43" t="s">
        <v>258</v>
      </c>
      <c r="B153" s="44"/>
      <c r="C153" s="44"/>
      <c r="D153" s="45"/>
      <c r="E153" s="45"/>
      <c r="F153" s="46"/>
      <c r="G153" s="44"/>
      <c r="H153" s="47"/>
      <c r="I153" s="47"/>
      <c r="J153" s="44"/>
      <c r="K153" s="48"/>
      <c r="L153" s="49" t="str">
        <f aca="false">IF(OR(COUNTA(B153:K153,M153,O153:Q153,T153:V153,Y153,AE153)=0,LEN(H153&amp;"")=0,LEN(I153&amp;"")=0,LEN(J153&amp;"")=0,LEN(K153&amp;"")=0),"",ROUND((H153+I153-IF(J153="Sí",I153*IF(LEN(AE153&amp;"")=0,1,AE153),0))*K153,2))</f>
        <v/>
      </c>
      <c r="M153" s="47"/>
      <c r="N153" s="50" t="str">
        <f aca="false">IF(OR(COUNTA(B153:K153,M153,O153:Q153,T153:V153,Y153,AE153)=0,LEN(L153&amp;"")=0),"",IF(B153="Otros costes no subvencionables",0,IF(B153="Alojamiento y manutención",IF(LEN(W153&amp;"")=0,"",ROUND(MAX(0,MIN(L153-M153,W153*80)),2)),ROUND(L153-M153,2))))</f>
        <v/>
      </c>
      <c r="O153" s="47"/>
      <c r="P153" s="47"/>
      <c r="Q153" s="47"/>
      <c r="R153" s="49" t="str">
        <f aca="false">IF(COUNTA(B153:K153,M153,O153:Q153,T153:V153,Y153,AE153)=0,"",SUMIFS(Pagos!$D$6:$D$405,Pagos!$B$6:$B$405,A153))</f>
        <v/>
      </c>
      <c r="S153" s="51" t="str">
        <f aca="false">IF(OR(COUNTA(B153:K153,M153,O153:Q153,T153:V153,Y153,AE153)=0,COUNTIFS(Pagos!$B$6:$B$405,A153,Pagos!$C$6:$C$405,"&gt;0")=0),"",_xlfn.MAXIFS(Pagos!$C$6:$C$405,Pagos!$B$6:$B$405,A153))</f>
        <v/>
      </c>
      <c r="T153" s="52"/>
      <c r="U153" s="52"/>
      <c r="V153" s="44"/>
      <c r="W153" s="53" t="str">
        <f aca="false">IF(OR(COUNTA(B153:K153,M153,O153:Q153,T153:V153,Y153,AE153)=0,B153&lt;&gt;"Alojamiento y manutención",LEN(T153&amp;"")=0,LEN(U153&amp;"")=0),"",T153*U153)</f>
        <v/>
      </c>
      <c r="X153" s="49" t="str">
        <f aca="false">IF(OR(COUNTA(B153:K153,M153,O153:Q153,T153:V153,Y153,AE153)=0,B153&lt;&gt;"Asesoría y gestión",LEN(N153&amp;"")=0),"",IF(H153+I153-IF(J153="Sí",I153*IF(LEN(AE153&amp;"")=0,1,AE153),0)=0,0,ROUND(N153*H153/(H153+I153-IF(J153="Sí",I153*IF(LEN(AE153&amp;"")=0,1,AE153),0)),2)))</f>
        <v/>
      </c>
      <c r="Y153" s="44"/>
      <c r="Z153" s="54" t="str">
        <f aca="false">IF(COUNTA(B153:K153,M153,O153:Q153,T153:V153,Y153,AE153)=0,"",IF(OR(COUNTA(B153:K153,M153,O153:Q153,T153:V153,Y153,AE153)=0,LEN(B153&amp;"")=0,LEN(C153&amp;"")=0,LEN(D153&amp;"")=0,LEN(E153&amp;"")=0,LEN(F153&amp;"")=0,LEN(G153&amp;"")=0,LEN(H153&amp;"")=0,LEN(I153&amp;"")=0,LEN(J153&amp;"")=0,LEN(K153&amp;"")=0,LEN(O153&amp;"")=0,LEN(P153&amp;"")=0,LEN(Q153&amp;"")=0,LEN(V153&amp;"")=0,AND(B153="Alojamiento y manutención",OR(LEN(T153&amp;"")=0,LEN(U153&amp;"")=0))),"REVISAR: faltan datos","Completo"))</f>
        <v/>
      </c>
      <c r="AA153" s="55" t="str">
        <f aca="false">IF(COUNTA(B153:K153,M153,O153:Q153,T153:V153,Y153,AE153)=0,"",IF(OR(LEN(Datos!$B$20&amp;"")=0,LEN(F153&amp;"")=0),"REVISAR: falta período/fecha",IF(OR(F153&lt;Datos!$B$22,F153&gt;Datos!$B$21),"REVISAR: emisión fuera de período",IF(COUNTIFS(Pagos!$B$6:$B$405,A153,Pagos!$C$6:$C$405,"&gt;"&amp;Datos!$B$23)&gt;0,"REVISAR: pago fuera de plazo",IF(COUNTIFS(Pagos!$B$6:$B$405,A153,Pagos!$C$6:$C$405,"&gt;"&amp;Datos!$B$21)&gt;0,"REVISAR: arts. 14.3 / 15.4","Sin alerta de fechas")))))</f>
        <v/>
      </c>
      <c r="AB153" s="55" t="str">
        <f aca="false">IF(COUNTA(B153:K153,M153,O153:Q153,T153:V153,Y153,AE153)=0,"",IF(Z153&lt;&gt;"Completo","REVISAR: completar datos",IF(OR(H153&lt;0,I153&lt;0,K153&lt;=0,K153&gt;1,M153&lt;0,M153&gt;L153,O153&lt;0,P153&lt;0,Q153&lt;0,Q153&gt;H153+I153,N153&lt;0,O153&gt;N153,O153+P153&gt;L153+0.01,AND(J153&lt;&gt;"Sí",J153&lt;&gt;"No"),AND(LEN(AE153&amp;"")&lt;&gt;0,OR(AE153&lt;=0,AE153&gt;1,J153&lt;&gt;"Sí"))),"REVISAR: importes incoherentes",IF(ABS(R153-H153-I153)&gt;0.01,"REVISAR: pago incompleto/excesivo",IF(AND(B153="Alojamiento y manutención",OR(T153&lt;=0,U153&lt;=0,MOD(T153,1)&lt;&gt;0,MOD(U153,1)&lt;&gt;0)),"REVISAR: personas/días",IF(AND(Datos!$B$25="No recuperable",J153="Sí",I153&gt;0),"REVISAR: régimen IVA",IF(AND(Datos!$B$25="Totalmente recuperable",I153&gt;0,OR(J153&lt;&gt;"Sí",AND(LEN(AE153&amp;"")&lt;&gt;0,AE153&lt;&gt;1))),"REVISAR: régimen IVA",IF(AND(Datos!$B$25="Parcialmente recuperable",J153="Sí",I153&gt;0,LEN(AE153&amp;"")=0),"REVISAR: indicar % IVA", "Sin alerta de importes"))))))))</f>
        <v/>
      </c>
      <c r="AC153" s="55" t="str">
        <f aca="false">IF(COUNTA(B153:K153,M153,O153:Q153,T153:V153,Y153,AE153)=0,"",IF(OR(COUNTIFS($A$6:$A$205,A153)&gt;1,AND(LEN(D153&amp;"")&gt;0,LEN(E153&amp;"")&gt;0,COUNTIFS($D$6:$D$205,D153,$E$6:$E$205,E153)&gt;1)),"REVISAR: posible duplicado","Sin duplicado"))</f>
        <v/>
      </c>
      <c r="AD153" s="54" t="str">
        <f aca="false">IF(COUNTA(B153:K153,M153,O153:Q153,T153:V153,Y153,AE153)=0,"",IF(LEN(Datos!$B$17&amp;"")=0,"REVISAR: falta concesión",IF(AND(Q153&gt;0,COUNTIFS(Pagos!$B$6:$B$405,A153,Pagos!$E$6:$E$405,"Ingreso retenciones")=0),"REVISAR: acreditación IRPF",IF(LEN(Datos!$B$24&amp;"")=0,"REVISAR: seleccionar modalidad",IF(Datos!$B$24="Normal","Adjuntar factura y pagos","Conservar factura y pagos")))))</f>
        <v/>
      </c>
      <c r="AE153" s="56"/>
    </row>
    <row r="154" customFormat="false" ht="19.5" hidden="false" customHeight="true" outlineLevel="0" collapsed="false">
      <c r="A154" s="43" t="s">
        <v>259</v>
      </c>
      <c r="B154" s="44"/>
      <c r="C154" s="44"/>
      <c r="D154" s="45"/>
      <c r="E154" s="45"/>
      <c r="F154" s="46"/>
      <c r="G154" s="44"/>
      <c r="H154" s="47"/>
      <c r="I154" s="47"/>
      <c r="J154" s="44"/>
      <c r="K154" s="48"/>
      <c r="L154" s="49" t="str">
        <f aca="false">IF(OR(COUNTA(B154:K154,M154,O154:Q154,T154:V154,Y154,AE154)=0,LEN(H154&amp;"")=0,LEN(I154&amp;"")=0,LEN(J154&amp;"")=0,LEN(K154&amp;"")=0),"",ROUND((H154+I154-IF(J154="Sí",I154*IF(LEN(AE154&amp;"")=0,1,AE154),0))*K154,2))</f>
        <v/>
      </c>
      <c r="M154" s="47"/>
      <c r="N154" s="50" t="str">
        <f aca="false">IF(OR(COUNTA(B154:K154,M154,O154:Q154,T154:V154,Y154,AE154)=0,LEN(L154&amp;"")=0),"",IF(B154="Otros costes no subvencionables",0,IF(B154="Alojamiento y manutención",IF(LEN(W154&amp;"")=0,"",ROUND(MAX(0,MIN(L154-M154,W154*80)),2)),ROUND(L154-M154,2))))</f>
        <v/>
      </c>
      <c r="O154" s="47"/>
      <c r="P154" s="47"/>
      <c r="Q154" s="47"/>
      <c r="R154" s="49" t="str">
        <f aca="false">IF(COUNTA(B154:K154,M154,O154:Q154,T154:V154,Y154,AE154)=0,"",SUMIFS(Pagos!$D$6:$D$405,Pagos!$B$6:$B$405,A154))</f>
        <v/>
      </c>
      <c r="S154" s="51" t="str">
        <f aca="false">IF(OR(COUNTA(B154:K154,M154,O154:Q154,T154:V154,Y154,AE154)=0,COUNTIFS(Pagos!$B$6:$B$405,A154,Pagos!$C$6:$C$405,"&gt;0")=0),"",_xlfn.MAXIFS(Pagos!$C$6:$C$405,Pagos!$B$6:$B$405,A154))</f>
        <v/>
      </c>
      <c r="T154" s="52"/>
      <c r="U154" s="52"/>
      <c r="V154" s="44"/>
      <c r="W154" s="53" t="str">
        <f aca="false">IF(OR(COUNTA(B154:K154,M154,O154:Q154,T154:V154,Y154,AE154)=0,B154&lt;&gt;"Alojamiento y manutención",LEN(T154&amp;"")=0,LEN(U154&amp;"")=0),"",T154*U154)</f>
        <v/>
      </c>
      <c r="X154" s="49" t="str">
        <f aca="false">IF(OR(COUNTA(B154:K154,M154,O154:Q154,T154:V154,Y154,AE154)=0,B154&lt;&gt;"Asesoría y gestión",LEN(N154&amp;"")=0),"",IF(H154+I154-IF(J154="Sí",I154*IF(LEN(AE154&amp;"")=0,1,AE154),0)=0,0,ROUND(N154*H154/(H154+I154-IF(J154="Sí",I154*IF(LEN(AE154&amp;"")=0,1,AE154),0)),2)))</f>
        <v/>
      </c>
      <c r="Y154" s="44"/>
      <c r="Z154" s="54" t="str">
        <f aca="false">IF(COUNTA(B154:K154,M154,O154:Q154,T154:V154,Y154,AE154)=0,"",IF(OR(COUNTA(B154:K154,M154,O154:Q154,T154:V154,Y154,AE154)=0,LEN(B154&amp;"")=0,LEN(C154&amp;"")=0,LEN(D154&amp;"")=0,LEN(E154&amp;"")=0,LEN(F154&amp;"")=0,LEN(G154&amp;"")=0,LEN(H154&amp;"")=0,LEN(I154&amp;"")=0,LEN(J154&amp;"")=0,LEN(K154&amp;"")=0,LEN(O154&amp;"")=0,LEN(P154&amp;"")=0,LEN(Q154&amp;"")=0,LEN(V154&amp;"")=0,AND(B154="Alojamiento y manutención",OR(LEN(T154&amp;"")=0,LEN(U154&amp;"")=0))),"REVISAR: faltan datos","Completo"))</f>
        <v/>
      </c>
      <c r="AA154" s="55" t="str">
        <f aca="false">IF(COUNTA(B154:K154,M154,O154:Q154,T154:V154,Y154,AE154)=0,"",IF(OR(LEN(Datos!$B$20&amp;"")=0,LEN(F154&amp;"")=0),"REVISAR: falta período/fecha",IF(OR(F154&lt;Datos!$B$22,F154&gt;Datos!$B$21),"REVISAR: emisión fuera de período",IF(COUNTIFS(Pagos!$B$6:$B$405,A154,Pagos!$C$6:$C$405,"&gt;"&amp;Datos!$B$23)&gt;0,"REVISAR: pago fuera de plazo",IF(COUNTIFS(Pagos!$B$6:$B$405,A154,Pagos!$C$6:$C$405,"&gt;"&amp;Datos!$B$21)&gt;0,"REVISAR: arts. 14.3 / 15.4","Sin alerta de fechas")))))</f>
        <v/>
      </c>
      <c r="AB154" s="55" t="str">
        <f aca="false">IF(COUNTA(B154:K154,M154,O154:Q154,T154:V154,Y154,AE154)=0,"",IF(Z154&lt;&gt;"Completo","REVISAR: completar datos",IF(OR(H154&lt;0,I154&lt;0,K154&lt;=0,K154&gt;1,M154&lt;0,M154&gt;L154,O154&lt;0,P154&lt;0,Q154&lt;0,Q154&gt;H154+I154,N154&lt;0,O154&gt;N154,O154+P154&gt;L154+0.01,AND(J154&lt;&gt;"Sí",J154&lt;&gt;"No"),AND(LEN(AE154&amp;"")&lt;&gt;0,OR(AE154&lt;=0,AE154&gt;1,J154&lt;&gt;"Sí"))),"REVISAR: importes incoherentes",IF(ABS(R154-H154-I154)&gt;0.01,"REVISAR: pago incompleto/excesivo",IF(AND(B154="Alojamiento y manutención",OR(T154&lt;=0,U154&lt;=0,MOD(T154,1)&lt;&gt;0,MOD(U154,1)&lt;&gt;0)),"REVISAR: personas/días",IF(AND(Datos!$B$25="No recuperable",J154="Sí",I154&gt;0),"REVISAR: régimen IVA",IF(AND(Datos!$B$25="Totalmente recuperable",I154&gt;0,OR(J154&lt;&gt;"Sí",AND(LEN(AE154&amp;"")&lt;&gt;0,AE154&lt;&gt;1))),"REVISAR: régimen IVA",IF(AND(Datos!$B$25="Parcialmente recuperable",J154="Sí",I154&gt;0,LEN(AE154&amp;"")=0),"REVISAR: indicar % IVA", "Sin alerta de importes"))))))))</f>
        <v/>
      </c>
      <c r="AC154" s="55" t="str">
        <f aca="false">IF(COUNTA(B154:K154,M154,O154:Q154,T154:V154,Y154,AE154)=0,"",IF(OR(COUNTIFS($A$6:$A$205,A154)&gt;1,AND(LEN(D154&amp;"")&gt;0,LEN(E154&amp;"")&gt;0,COUNTIFS($D$6:$D$205,D154,$E$6:$E$205,E154)&gt;1)),"REVISAR: posible duplicado","Sin duplicado"))</f>
        <v/>
      </c>
      <c r="AD154" s="54" t="str">
        <f aca="false">IF(COUNTA(B154:K154,M154,O154:Q154,T154:V154,Y154,AE154)=0,"",IF(LEN(Datos!$B$17&amp;"")=0,"REVISAR: falta concesión",IF(AND(Q154&gt;0,COUNTIFS(Pagos!$B$6:$B$405,A154,Pagos!$E$6:$E$405,"Ingreso retenciones")=0),"REVISAR: acreditación IRPF",IF(LEN(Datos!$B$24&amp;"")=0,"REVISAR: seleccionar modalidad",IF(Datos!$B$24="Normal","Adjuntar factura y pagos","Conservar factura y pagos")))))</f>
        <v/>
      </c>
      <c r="AE154" s="56"/>
    </row>
    <row r="155" customFormat="false" ht="19.5" hidden="false" customHeight="true" outlineLevel="0" collapsed="false">
      <c r="A155" s="43" t="s">
        <v>260</v>
      </c>
      <c r="B155" s="44"/>
      <c r="C155" s="44"/>
      <c r="D155" s="45"/>
      <c r="E155" s="45"/>
      <c r="F155" s="46"/>
      <c r="G155" s="44"/>
      <c r="H155" s="47"/>
      <c r="I155" s="47"/>
      <c r="J155" s="44"/>
      <c r="K155" s="48"/>
      <c r="L155" s="49" t="str">
        <f aca="false">IF(OR(COUNTA(B155:K155,M155,O155:Q155,T155:V155,Y155,AE155)=0,LEN(H155&amp;"")=0,LEN(I155&amp;"")=0,LEN(J155&amp;"")=0,LEN(K155&amp;"")=0),"",ROUND((H155+I155-IF(J155="Sí",I155*IF(LEN(AE155&amp;"")=0,1,AE155),0))*K155,2))</f>
        <v/>
      </c>
      <c r="M155" s="47"/>
      <c r="N155" s="50" t="str">
        <f aca="false">IF(OR(COUNTA(B155:K155,M155,O155:Q155,T155:V155,Y155,AE155)=0,LEN(L155&amp;"")=0),"",IF(B155="Otros costes no subvencionables",0,IF(B155="Alojamiento y manutención",IF(LEN(W155&amp;"")=0,"",ROUND(MAX(0,MIN(L155-M155,W155*80)),2)),ROUND(L155-M155,2))))</f>
        <v/>
      </c>
      <c r="O155" s="47"/>
      <c r="P155" s="47"/>
      <c r="Q155" s="47"/>
      <c r="R155" s="49" t="str">
        <f aca="false">IF(COUNTA(B155:K155,M155,O155:Q155,T155:V155,Y155,AE155)=0,"",SUMIFS(Pagos!$D$6:$D$405,Pagos!$B$6:$B$405,A155))</f>
        <v/>
      </c>
      <c r="S155" s="51" t="str">
        <f aca="false">IF(OR(COUNTA(B155:K155,M155,O155:Q155,T155:V155,Y155,AE155)=0,COUNTIFS(Pagos!$B$6:$B$405,A155,Pagos!$C$6:$C$405,"&gt;0")=0),"",_xlfn.MAXIFS(Pagos!$C$6:$C$405,Pagos!$B$6:$B$405,A155))</f>
        <v/>
      </c>
      <c r="T155" s="52"/>
      <c r="U155" s="52"/>
      <c r="V155" s="44"/>
      <c r="W155" s="53" t="str">
        <f aca="false">IF(OR(COUNTA(B155:K155,M155,O155:Q155,T155:V155,Y155,AE155)=0,B155&lt;&gt;"Alojamiento y manutención",LEN(T155&amp;"")=0,LEN(U155&amp;"")=0),"",T155*U155)</f>
        <v/>
      </c>
      <c r="X155" s="49" t="str">
        <f aca="false">IF(OR(COUNTA(B155:K155,M155,O155:Q155,T155:V155,Y155,AE155)=0,B155&lt;&gt;"Asesoría y gestión",LEN(N155&amp;"")=0),"",IF(H155+I155-IF(J155="Sí",I155*IF(LEN(AE155&amp;"")=0,1,AE155),0)=0,0,ROUND(N155*H155/(H155+I155-IF(J155="Sí",I155*IF(LEN(AE155&amp;"")=0,1,AE155),0)),2)))</f>
        <v/>
      </c>
      <c r="Y155" s="44"/>
      <c r="Z155" s="54" t="str">
        <f aca="false">IF(COUNTA(B155:K155,M155,O155:Q155,T155:V155,Y155,AE155)=0,"",IF(OR(COUNTA(B155:K155,M155,O155:Q155,T155:V155,Y155,AE155)=0,LEN(B155&amp;"")=0,LEN(C155&amp;"")=0,LEN(D155&amp;"")=0,LEN(E155&amp;"")=0,LEN(F155&amp;"")=0,LEN(G155&amp;"")=0,LEN(H155&amp;"")=0,LEN(I155&amp;"")=0,LEN(J155&amp;"")=0,LEN(K155&amp;"")=0,LEN(O155&amp;"")=0,LEN(P155&amp;"")=0,LEN(Q155&amp;"")=0,LEN(V155&amp;"")=0,AND(B155="Alojamiento y manutención",OR(LEN(T155&amp;"")=0,LEN(U155&amp;"")=0))),"REVISAR: faltan datos","Completo"))</f>
        <v/>
      </c>
      <c r="AA155" s="55" t="str">
        <f aca="false">IF(COUNTA(B155:K155,M155,O155:Q155,T155:V155,Y155,AE155)=0,"",IF(OR(LEN(Datos!$B$20&amp;"")=0,LEN(F155&amp;"")=0),"REVISAR: falta período/fecha",IF(OR(F155&lt;Datos!$B$22,F155&gt;Datos!$B$21),"REVISAR: emisión fuera de período",IF(COUNTIFS(Pagos!$B$6:$B$405,A155,Pagos!$C$6:$C$405,"&gt;"&amp;Datos!$B$23)&gt;0,"REVISAR: pago fuera de plazo",IF(COUNTIFS(Pagos!$B$6:$B$405,A155,Pagos!$C$6:$C$405,"&gt;"&amp;Datos!$B$21)&gt;0,"REVISAR: arts. 14.3 / 15.4","Sin alerta de fechas")))))</f>
        <v/>
      </c>
      <c r="AB155" s="55" t="str">
        <f aca="false">IF(COUNTA(B155:K155,M155,O155:Q155,T155:V155,Y155,AE155)=0,"",IF(Z155&lt;&gt;"Completo","REVISAR: completar datos",IF(OR(H155&lt;0,I155&lt;0,K155&lt;=0,K155&gt;1,M155&lt;0,M155&gt;L155,O155&lt;0,P155&lt;0,Q155&lt;0,Q155&gt;H155+I155,N155&lt;0,O155&gt;N155,O155+P155&gt;L155+0.01,AND(J155&lt;&gt;"Sí",J155&lt;&gt;"No"),AND(LEN(AE155&amp;"")&lt;&gt;0,OR(AE155&lt;=0,AE155&gt;1,J155&lt;&gt;"Sí"))),"REVISAR: importes incoherentes",IF(ABS(R155-H155-I155)&gt;0.01,"REVISAR: pago incompleto/excesivo",IF(AND(B155="Alojamiento y manutención",OR(T155&lt;=0,U155&lt;=0,MOD(T155,1)&lt;&gt;0,MOD(U155,1)&lt;&gt;0)),"REVISAR: personas/días",IF(AND(Datos!$B$25="No recuperable",J155="Sí",I155&gt;0),"REVISAR: régimen IVA",IF(AND(Datos!$B$25="Totalmente recuperable",I155&gt;0,OR(J155&lt;&gt;"Sí",AND(LEN(AE155&amp;"")&lt;&gt;0,AE155&lt;&gt;1))),"REVISAR: régimen IVA",IF(AND(Datos!$B$25="Parcialmente recuperable",J155="Sí",I155&gt;0,LEN(AE155&amp;"")=0),"REVISAR: indicar % IVA", "Sin alerta de importes"))))))))</f>
        <v/>
      </c>
      <c r="AC155" s="55" t="str">
        <f aca="false">IF(COUNTA(B155:K155,M155,O155:Q155,T155:V155,Y155,AE155)=0,"",IF(OR(COUNTIFS($A$6:$A$205,A155)&gt;1,AND(LEN(D155&amp;"")&gt;0,LEN(E155&amp;"")&gt;0,COUNTIFS($D$6:$D$205,D155,$E$6:$E$205,E155)&gt;1)),"REVISAR: posible duplicado","Sin duplicado"))</f>
        <v/>
      </c>
      <c r="AD155" s="54" t="str">
        <f aca="false">IF(COUNTA(B155:K155,M155,O155:Q155,T155:V155,Y155,AE155)=0,"",IF(LEN(Datos!$B$17&amp;"")=0,"REVISAR: falta concesión",IF(AND(Q155&gt;0,COUNTIFS(Pagos!$B$6:$B$405,A155,Pagos!$E$6:$E$405,"Ingreso retenciones")=0),"REVISAR: acreditación IRPF",IF(LEN(Datos!$B$24&amp;"")=0,"REVISAR: seleccionar modalidad",IF(Datos!$B$24="Normal","Adjuntar factura y pagos","Conservar factura y pagos")))))</f>
        <v/>
      </c>
      <c r="AE155" s="56"/>
    </row>
    <row r="156" customFormat="false" ht="19.5" hidden="false" customHeight="true" outlineLevel="0" collapsed="false">
      <c r="A156" s="43" t="s">
        <v>261</v>
      </c>
      <c r="B156" s="44"/>
      <c r="C156" s="44"/>
      <c r="D156" s="45"/>
      <c r="E156" s="45"/>
      <c r="F156" s="46"/>
      <c r="G156" s="44"/>
      <c r="H156" s="47"/>
      <c r="I156" s="47"/>
      <c r="J156" s="44"/>
      <c r="K156" s="48"/>
      <c r="L156" s="49" t="str">
        <f aca="false">IF(OR(COUNTA(B156:K156,M156,O156:Q156,T156:V156,Y156,AE156)=0,LEN(H156&amp;"")=0,LEN(I156&amp;"")=0,LEN(J156&amp;"")=0,LEN(K156&amp;"")=0),"",ROUND((H156+I156-IF(J156="Sí",I156*IF(LEN(AE156&amp;"")=0,1,AE156),0))*K156,2))</f>
        <v/>
      </c>
      <c r="M156" s="47"/>
      <c r="N156" s="50" t="str">
        <f aca="false">IF(OR(COUNTA(B156:K156,M156,O156:Q156,T156:V156,Y156,AE156)=0,LEN(L156&amp;"")=0),"",IF(B156="Otros costes no subvencionables",0,IF(B156="Alojamiento y manutención",IF(LEN(W156&amp;"")=0,"",ROUND(MAX(0,MIN(L156-M156,W156*80)),2)),ROUND(L156-M156,2))))</f>
        <v/>
      </c>
      <c r="O156" s="47"/>
      <c r="P156" s="47"/>
      <c r="Q156" s="47"/>
      <c r="R156" s="49" t="str">
        <f aca="false">IF(COUNTA(B156:K156,M156,O156:Q156,T156:V156,Y156,AE156)=0,"",SUMIFS(Pagos!$D$6:$D$405,Pagos!$B$6:$B$405,A156))</f>
        <v/>
      </c>
      <c r="S156" s="51" t="str">
        <f aca="false">IF(OR(COUNTA(B156:K156,M156,O156:Q156,T156:V156,Y156,AE156)=0,COUNTIFS(Pagos!$B$6:$B$405,A156,Pagos!$C$6:$C$405,"&gt;0")=0),"",_xlfn.MAXIFS(Pagos!$C$6:$C$405,Pagos!$B$6:$B$405,A156))</f>
        <v/>
      </c>
      <c r="T156" s="52"/>
      <c r="U156" s="52"/>
      <c r="V156" s="44"/>
      <c r="W156" s="53" t="str">
        <f aca="false">IF(OR(COUNTA(B156:K156,M156,O156:Q156,T156:V156,Y156,AE156)=0,B156&lt;&gt;"Alojamiento y manutención",LEN(T156&amp;"")=0,LEN(U156&amp;"")=0),"",T156*U156)</f>
        <v/>
      </c>
      <c r="X156" s="49" t="str">
        <f aca="false">IF(OR(COUNTA(B156:K156,M156,O156:Q156,T156:V156,Y156,AE156)=0,B156&lt;&gt;"Asesoría y gestión",LEN(N156&amp;"")=0),"",IF(H156+I156-IF(J156="Sí",I156*IF(LEN(AE156&amp;"")=0,1,AE156),0)=0,0,ROUND(N156*H156/(H156+I156-IF(J156="Sí",I156*IF(LEN(AE156&amp;"")=0,1,AE156),0)),2)))</f>
        <v/>
      </c>
      <c r="Y156" s="44"/>
      <c r="Z156" s="54" t="str">
        <f aca="false">IF(COUNTA(B156:K156,M156,O156:Q156,T156:V156,Y156,AE156)=0,"",IF(OR(COUNTA(B156:K156,M156,O156:Q156,T156:V156,Y156,AE156)=0,LEN(B156&amp;"")=0,LEN(C156&amp;"")=0,LEN(D156&amp;"")=0,LEN(E156&amp;"")=0,LEN(F156&amp;"")=0,LEN(G156&amp;"")=0,LEN(H156&amp;"")=0,LEN(I156&amp;"")=0,LEN(J156&amp;"")=0,LEN(K156&amp;"")=0,LEN(O156&amp;"")=0,LEN(P156&amp;"")=0,LEN(Q156&amp;"")=0,LEN(V156&amp;"")=0,AND(B156="Alojamiento y manutención",OR(LEN(T156&amp;"")=0,LEN(U156&amp;"")=0))),"REVISAR: faltan datos","Completo"))</f>
        <v/>
      </c>
      <c r="AA156" s="55" t="str">
        <f aca="false">IF(COUNTA(B156:K156,M156,O156:Q156,T156:V156,Y156,AE156)=0,"",IF(OR(LEN(Datos!$B$20&amp;"")=0,LEN(F156&amp;"")=0),"REVISAR: falta período/fecha",IF(OR(F156&lt;Datos!$B$22,F156&gt;Datos!$B$21),"REVISAR: emisión fuera de período",IF(COUNTIFS(Pagos!$B$6:$B$405,A156,Pagos!$C$6:$C$405,"&gt;"&amp;Datos!$B$23)&gt;0,"REVISAR: pago fuera de plazo",IF(COUNTIFS(Pagos!$B$6:$B$405,A156,Pagos!$C$6:$C$405,"&gt;"&amp;Datos!$B$21)&gt;0,"REVISAR: arts. 14.3 / 15.4","Sin alerta de fechas")))))</f>
        <v/>
      </c>
      <c r="AB156" s="55" t="str">
        <f aca="false">IF(COUNTA(B156:K156,M156,O156:Q156,T156:V156,Y156,AE156)=0,"",IF(Z156&lt;&gt;"Completo","REVISAR: completar datos",IF(OR(H156&lt;0,I156&lt;0,K156&lt;=0,K156&gt;1,M156&lt;0,M156&gt;L156,O156&lt;0,P156&lt;0,Q156&lt;0,Q156&gt;H156+I156,N156&lt;0,O156&gt;N156,O156+P156&gt;L156+0.01,AND(J156&lt;&gt;"Sí",J156&lt;&gt;"No"),AND(LEN(AE156&amp;"")&lt;&gt;0,OR(AE156&lt;=0,AE156&gt;1,J156&lt;&gt;"Sí"))),"REVISAR: importes incoherentes",IF(ABS(R156-H156-I156)&gt;0.01,"REVISAR: pago incompleto/excesivo",IF(AND(B156="Alojamiento y manutención",OR(T156&lt;=0,U156&lt;=0,MOD(T156,1)&lt;&gt;0,MOD(U156,1)&lt;&gt;0)),"REVISAR: personas/días",IF(AND(Datos!$B$25="No recuperable",J156="Sí",I156&gt;0),"REVISAR: régimen IVA",IF(AND(Datos!$B$25="Totalmente recuperable",I156&gt;0,OR(J156&lt;&gt;"Sí",AND(LEN(AE156&amp;"")&lt;&gt;0,AE156&lt;&gt;1))),"REVISAR: régimen IVA",IF(AND(Datos!$B$25="Parcialmente recuperable",J156="Sí",I156&gt;0,LEN(AE156&amp;"")=0),"REVISAR: indicar % IVA", "Sin alerta de importes"))))))))</f>
        <v/>
      </c>
      <c r="AC156" s="55" t="str">
        <f aca="false">IF(COUNTA(B156:K156,M156,O156:Q156,T156:V156,Y156,AE156)=0,"",IF(OR(COUNTIFS($A$6:$A$205,A156)&gt;1,AND(LEN(D156&amp;"")&gt;0,LEN(E156&amp;"")&gt;0,COUNTIFS($D$6:$D$205,D156,$E$6:$E$205,E156)&gt;1)),"REVISAR: posible duplicado","Sin duplicado"))</f>
        <v/>
      </c>
      <c r="AD156" s="54" t="str">
        <f aca="false">IF(COUNTA(B156:K156,M156,O156:Q156,T156:V156,Y156,AE156)=0,"",IF(LEN(Datos!$B$17&amp;"")=0,"REVISAR: falta concesión",IF(AND(Q156&gt;0,COUNTIFS(Pagos!$B$6:$B$405,A156,Pagos!$E$6:$E$405,"Ingreso retenciones")=0),"REVISAR: acreditación IRPF",IF(LEN(Datos!$B$24&amp;"")=0,"REVISAR: seleccionar modalidad",IF(Datos!$B$24="Normal","Adjuntar factura y pagos","Conservar factura y pagos")))))</f>
        <v/>
      </c>
      <c r="AE156" s="56"/>
    </row>
    <row r="157" customFormat="false" ht="19.5" hidden="false" customHeight="true" outlineLevel="0" collapsed="false">
      <c r="A157" s="43" t="s">
        <v>262</v>
      </c>
      <c r="B157" s="44"/>
      <c r="C157" s="44"/>
      <c r="D157" s="45"/>
      <c r="E157" s="45"/>
      <c r="F157" s="46"/>
      <c r="G157" s="44"/>
      <c r="H157" s="47"/>
      <c r="I157" s="47"/>
      <c r="J157" s="44"/>
      <c r="K157" s="48"/>
      <c r="L157" s="49" t="str">
        <f aca="false">IF(OR(COUNTA(B157:K157,M157,O157:Q157,T157:V157,Y157,AE157)=0,LEN(H157&amp;"")=0,LEN(I157&amp;"")=0,LEN(J157&amp;"")=0,LEN(K157&amp;"")=0),"",ROUND((H157+I157-IF(J157="Sí",I157*IF(LEN(AE157&amp;"")=0,1,AE157),0))*K157,2))</f>
        <v/>
      </c>
      <c r="M157" s="47"/>
      <c r="N157" s="50" t="str">
        <f aca="false">IF(OR(COUNTA(B157:K157,M157,O157:Q157,T157:V157,Y157,AE157)=0,LEN(L157&amp;"")=0),"",IF(B157="Otros costes no subvencionables",0,IF(B157="Alojamiento y manutención",IF(LEN(W157&amp;"")=0,"",ROUND(MAX(0,MIN(L157-M157,W157*80)),2)),ROUND(L157-M157,2))))</f>
        <v/>
      </c>
      <c r="O157" s="47"/>
      <c r="P157" s="47"/>
      <c r="Q157" s="47"/>
      <c r="R157" s="49" t="str">
        <f aca="false">IF(COUNTA(B157:K157,M157,O157:Q157,T157:V157,Y157,AE157)=0,"",SUMIFS(Pagos!$D$6:$D$405,Pagos!$B$6:$B$405,A157))</f>
        <v/>
      </c>
      <c r="S157" s="51" t="str">
        <f aca="false">IF(OR(COUNTA(B157:K157,M157,O157:Q157,T157:V157,Y157,AE157)=0,COUNTIFS(Pagos!$B$6:$B$405,A157,Pagos!$C$6:$C$405,"&gt;0")=0),"",_xlfn.MAXIFS(Pagos!$C$6:$C$405,Pagos!$B$6:$B$405,A157))</f>
        <v/>
      </c>
      <c r="T157" s="52"/>
      <c r="U157" s="52"/>
      <c r="V157" s="44"/>
      <c r="W157" s="53" t="str">
        <f aca="false">IF(OR(COUNTA(B157:K157,M157,O157:Q157,T157:V157,Y157,AE157)=0,B157&lt;&gt;"Alojamiento y manutención",LEN(T157&amp;"")=0,LEN(U157&amp;"")=0),"",T157*U157)</f>
        <v/>
      </c>
      <c r="X157" s="49" t="str">
        <f aca="false">IF(OR(COUNTA(B157:K157,M157,O157:Q157,T157:V157,Y157,AE157)=0,B157&lt;&gt;"Asesoría y gestión",LEN(N157&amp;"")=0),"",IF(H157+I157-IF(J157="Sí",I157*IF(LEN(AE157&amp;"")=0,1,AE157),0)=0,0,ROUND(N157*H157/(H157+I157-IF(J157="Sí",I157*IF(LEN(AE157&amp;"")=0,1,AE157),0)),2)))</f>
        <v/>
      </c>
      <c r="Y157" s="44"/>
      <c r="Z157" s="54" t="str">
        <f aca="false">IF(COUNTA(B157:K157,M157,O157:Q157,T157:V157,Y157,AE157)=0,"",IF(OR(COUNTA(B157:K157,M157,O157:Q157,T157:V157,Y157,AE157)=0,LEN(B157&amp;"")=0,LEN(C157&amp;"")=0,LEN(D157&amp;"")=0,LEN(E157&amp;"")=0,LEN(F157&amp;"")=0,LEN(G157&amp;"")=0,LEN(H157&amp;"")=0,LEN(I157&amp;"")=0,LEN(J157&amp;"")=0,LEN(K157&amp;"")=0,LEN(O157&amp;"")=0,LEN(P157&amp;"")=0,LEN(Q157&amp;"")=0,LEN(V157&amp;"")=0,AND(B157="Alojamiento y manutención",OR(LEN(T157&amp;"")=0,LEN(U157&amp;"")=0))),"REVISAR: faltan datos","Completo"))</f>
        <v/>
      </c>
      <c r="AA157" s="55" t="str">
        <f aca="false">IF(COUNTA(B157:K157,M157,O157:Q157,T157:V157,Y157,AE157)=0,"",IF(OR(LEN(Datos!$B$20&amp;"")=0,LEN(F157&amp;"")=0),"REVISAR: falta período/fecha",IF(OR(F157&lt;Datos!$B$22,F157&gt;Datos!$B$21),"REVISAR: emisión fuera de período",IF(COUNTIFS(Pagos!$B$6:$B$405,A157,Pagos!$C$6:$C$405,"&gt;"&amp;Datos!$B$23)&gt;0,"REVISAR: pago fuera de plazo",IF(COUNTIFS(Pagos!$B$6:$B$405,A157,Pagos!$C$6:$C$405,"&gt;"&amp;Datos!$B$21)&gt;0,"REVISAR: arts. 14.3 / 15.4","Sin alerta de fechas")))))</f>
        <v/>
      </c>
      <c r="AB157" s="55" t="str">
        <f aca="false">IF(COUNTA(B157:K157,M157,O157:Q157,T157:V157,Y157,AE157)=0,"",IF(Z157&lt;&gt;"Completo","REVISAR: completar datos",IF(OR(H157&lt;0,I157&lt;0,K157&lt;=0,K157&gt;1,M157&lt;0,M157&gt;L157,O157&lt;0,P157&lt;0,Q157&lt;0,Q157&gt;H157+I157,N157&lt;0,O157&gt;N157,O157+P157&gt;L157+0.01,AND(J157&lt;&gt;"Sí",J157&lt;&gt;"No"),AND(LEN(AE157&amp;"")&lt;&gt;0,OR(AE157&lt;=0,AE157&gt;1,J157&lt;&gt;"Sí"))),"REVISAR: importes incoherentes",IF(ABS(R157-H157-I157)&gt;0.01,"REVISAR: pago incompleto/excesivo",IF(AND(B157="Alojamiento y manutención",OR(T157&lt;=0,U157&lt;=0,MOD(T157,1)&lt;&gt;0,MOD(U157,1)&lt;&gt;0)),"REVISAR: personas/días",IF(AND(Datos!$B$25="No recuperable",J157="Sí",I157&gt;0),"REVISAR: régimen IVA",IF(AND(Datos!$B$25="Totalmente recuperable",I157&gt;0,OR(J157&lt;&gt;"Sí",AND(LEN(AE157&amp;"")&lt;&gt;0,AE157&lt;&gt;1))),"REVISAR: régimen IVA",IF(AND(Datos!$B$25="Parcialmente recuperable",J157="Sí",I157&gt;0,LEN(AE157&amp;"")=0),"REVISAR: indicar % IVA", "Sin alerta de importes"))))))))</f>
        <v/>
      </c>
      <c r="AC157" s="55" t="str">
        <f aca="false">IF(COUNTA(B157:K157,M157,O157:Q157,T157:V157,Y157,AE157)=0,"",IF(OR(COUNTIFS($A$6:$A$205,A157)&gt;1,AND(LEN(D157&amp;"")&gt;0,LEN(E157&amp;"")&gt;0,COUNTIFS($D$6:$D$205,D157,$E$6:$E$205,E157)&gt;1)),"REVISAR: posible duplicado","Sin duplicado"))</f>
        <v/>
      </c>
      <c r="AD157" s="54" t="str">
        <f aca="false">IF(COUNTA(B157:K157,M157,O157:Q157,T157:V157,Y157,AE157)=0,"",IF(LEN(Datos!$B$17&amp;"")=0,"REVISAR: falta concesión",IF(AND(Q157&gt;0,COUNTIFS(Pagos!$B$6:$B$405,A157,Pagos!$E$6:$E$405,"Ingreso retenciones")=0),"REVISAR: acreditación IRPF",IF(LEN(Datos!$B$24&amp;"")=0,"REVISAR: seleccionar modalidad",IF(Datos!$B$24="Normal","Adjuntar factura y pagos","Conservar factura y pagos")))))</f>
        <v/>
      </c>
      <c r="AE157" s="56"/>
    </row>
    <row r="158" customFormat="false" ht="19.5" hidden="false" customHeight="true" outlineLevel="0" collapsed="false">
      <c r="A158" s="43" t="s">
        <v>263</v>
      </c>
      <c r="B158" s="44"/>
      <c r="C158" s="44"/>
      <c r="D158" s="45"/>
      <c r="E158" s="45"/>
      <c r="F158" s="46"/>
      <c r="G158" s="44"/>
      <c r="H158" s="47"/>
      <c r="I158" s="47"/>
      <c r="J158" s="44"/>
      <c r="K158" s="48"/>
      <c r="L158" s="49" t="str">
        <f aca="false">IF(OR(COUNTA(B158:K158,M158,O158:Q158,T158:V158,Y158,AE158)=0,LEN(H158&amp;"")=0,LEN(I158&amp;"")=0,LEN(J158&amp;"")=0,LEN(K158&amp;"")=0),"",ROUND((H158+I158-IF(J158="Sí",I158*IF(LEN(AE158&amp;"")=0,1,AE158),0))*K158,2))</f>
        <v/>
      </c>
      <c r="M158" s="47"/>
      <c r="N158" s="50" t="str">
        <f aca="false">IF(OR(COUNTA(B158:K158,M158,O158:Q158,T158:V158,Y158,AE158)=0,LEN(L158&amp;"")=0),"",IF(B158="Otros costes no subvencionables",0,IF(B158="Alojamiento y manutención",IF(LEN(W158&amp;"")=0,"",ROUND(MAX(0,MIN(L158-M158,W158*80)),2)),ROUND(L158-M158,2))))</f>
        <v/>
      </c>
      <c r="O158" s="47"/>
      <c r="P158" s="47"/>
      <c r="Q158" s="47"/>
      <c r="R158" s="49" t="str">
        <f aca="false">IF(COUNTA(B158:K158,M158,O158:Q158,T158:V158,Y158,AE158)=0,"",SUMIFS(Pagos!$D$6:$D$405,Pagos!$B$6:$B$405,A158))</f>
        <v/>
      </c>
      <c r="S158" s="51" t="str">
        <f aca="false">IF(OR(COUNTA(B158:K158,M158,O158:Q158,T158:V158,Y158,AE158)=0,COUNTIFS(Pagos!$B$6:$B$405,A158,Pagos!$C$6:$C$405,"&gt;0")=0),"",_xlfn.MAXIFS(Pagos!$C$6:$C$405,Pagos!$B$6:$B$405,A158))</f>
        <v/>
      </c>
      <c r="T158" s="52"/>
      <c r="U158" s="52"/>
      <c r="V158" s="44"/>
      <c r="W158" s="53" t="str">
        <f aca="false">IF(OR(COUNTA(B158:K158,M158,O158:Q158,T158:V158,Y158,AE158)=0,B158&lt;&gt;"Alojamiento y manutención",LEN(T158&amp;"")=0,LEN(U158&amp;"")=0),"",T158*U158)</f>
        <v/>
      </c>
      <c r="X158" s="49" t="str">
        <f aca="false">IF(OR(COUNTA(B158:K158,M158,O158:Q158,T158:V158,Y158,AE158)=0,B158&lt;&gt;"Asesoría y gestión",LEN(N158&amp;"")=0),"",IF(H158+I158-IF(J158="Sí",I158*IF(LEN(AE158&amp;"")=0,1,AE158),0)=0,0,ROUND(N158*H158/(H158+I158-IF(J158="Sí",I158*IF(LEN(AE158&amp;"")=0,1,AE158),0)),2)))</f>
        <v/>
      </c>
      <c r="Y158" s="44"/>
      <c r="Z158" s="54" t="str">
        <f aca="false">IF(COUNTA(B158:K158,M158,O158:Q158,T158:V158,Y158,AE158)=0,"",IF(OR(COUNTA(B158:K158,M158,O158:Q158,T158:V158,Y158,AE158)=0,LEN(B158&amp;"")=0,LEN(C158&amp;"")=0,LEN(D158&amp;"")=0,LEN(E158&amp;"")=0,LEN(F158&amp;"")=0,LEN(G158&amp;"")=0,LEN(H158&amp;"")=0,LEN(I158&amp;"")=0,LEN(J158&amp;"")=0,LEN(K158&amp;"")=0,LEN(O158&amp;"")=0,LEN(P158&amp;"")=0,LEN(Q158&amp;"")=0,LEN(V158&amp;"")=0,AND(B158="Alojamiento y manutención",OR(LEN(T158&amp;"")=0,LEN(U158&amp;"")=0))),"REVISAR: faltan datos","Completo"))</f>
        <v/>
      </c>
      <c r="AA158" s="55" t="str">
        <f aca="false">IF(COUNTA(B158:K158,M158,O158:Q158,T158:V158,Y158,AE158)=0,"",IF(OR(LEN(Datos!$B$20&amp;"")=0,LEN(F158&amp;"")=0),"REVISAR: falta período/fecha",IF(OR(F158&lt;Datos!$B$22,F158&gt;Datos!$B$21),"REVISAR: emisión fuera de período",IF(COUNTIFS(Pagos!$B$6:$B$405,A158,Pagos!$C$6:$C$405,"&gt;"&amp;Datos!$B$23)&gt;0,"REVISAR: pago fuera de plazo",IF(COUNTIFS(Pagos!$B$6:$B$405,A158,Pagos!$C$6:$C$405,"&gt;"&amp;Datos!$B$21)&gt;0,"REVISAR: arts. 14.3 / 15.4","Sin alerta de fechas")))))</f>
        <v/>
      </c>
      <c r="AB158" s="55" t="str">
        <f aca="false">IF(COUNTA(B158:K158,M158,O158:Q158,T158:V158,Y158,AE158)=0,"",IF(Z158&lt;&gt;"Completo","REVISAR: completar datos",IF(OR(H158&lt;0,I158&lt;0,K158&lt;=0,K158&gt;1,M158&lt;0,M158&gt;L158,O158&lt;0,P158&lt;0,Q158&lt;0,Q158&gt;H158+I158,N158&lt;0,O158&gt;N158,O158+P158&gt;L158+0.01,AND(J158&lt;&gt;"Sí",J158&lt;&gt;"No"),AND(LEN(AE158&amp;"")&lt;&gt;0,OR(AE158&lt;=0,AE158&gt;1,J158&lt;&gt;"Sí"))),"REVISAR: importes incoherentes",IF(ABS(R158-H158-I158)&gt;0.01,"REVISAR: pago incompleto/excesivo",IF(AND(B158="Alojamiento y manutención",OR(T158&lt;=0,U158&lt;=0,MOD(T158,1)&lt;&gt;0,MOD(U158,1)&lt;&gt;0)),"REVISAR: personas/días",IF(AND(Datos!$B$25="No recuperable",J158="Sí",I158&gt;0),"REVISAR: régimen IVA",IF(AND(Datos!$B$25="Totalmente recuperable",I158&gt;0,OR(J158&lt;&gt;"Sí",AND(LEN(AE158&amp;"")&lt;&gt;0,AE158&lt;&gt;1))),"REVISAR: régimen IVA",IF(AND(Datos!$B$25="Parcialmente recuperable",J158="Sí",I158&gt;0,LEN(AE158&amp;"")=0),"REVISAR: indicar % IVA", "Sin alerta de importes"))))))))</f>
        <v/>
      </c>
      <c r="AC158" s="55" t="str">
        <f aca="false">IF(COUNTA(B158:K158,M158,O158:Q158,T158:V158,Y158,AE158)=0,"",IF(OR(COUNTIFS($A$6:$A$205,A158)&gt;1,AND(LEN(D158&amp;"")&gt;0,LEN(E158&amp;"")&gt;0,COUNTIFS($D$6:$D$205,D158,$E$6:$E$205,E158)&gt;1)),"REVISAR: posible duplicado","Sin duplicado"))</f>
        <v/>
      </c>
      <c r="AD158" s="54" t="str">
        <f aca="false">IF(COUNTA(B158:K158,M158,O158:Q158,T158:V158,Y158,AE158)=0,"",IF(LEN(Datos!$B$17&amp;"")=0,"REVISAR: falta concesión",IF(AND(Q158&gt;0,COUNTIFS(Pagos!$B$6:$B$405,A158,Pagos!$E$6:$E$405,"Ingreso retenciones")=0),"REVISAR: acreditación IRPF",IF(LEN(Datos!$B$24&amp;"")=0,"REVISAR: seleccionar modalidad",IF(Datos!$B$24="Normal","Adjuntar factura y pagos","Conservar factura y pagos")))))</f>
        <v/>
      </c>
      <c r="AE158" s="56"/>
    </row>
    <row r="159" customFormat="false" ht="19.5" hidden="false" customHeight="true" outlineLevel="0" collapsed="false">
      <c r="A159" s="43" t="s">
        <v>264</v>
      </c>
      <c r="B159" s="44"/>
      <c r="C159" s="44"/>
      <c r="D159" s="45"/>
      <c r="E159" s="45"/>
      <c r="F159" s="46"/>
      <c r="G159" s="44"/>
      <c r="H159" s="47"/>
      <c r="I159" s="47"/>
      <c r="J159" s="44"/>
      <c r="K159" s="48"/>
      <c r="L159" s="49" t="str">
        <f aca="false">IF(OR(COUNTA(B159:K159,M159,O159:Q159,T159:V159,Y159,AE159)=0,LEN(H159&amp;"")=0,LEN(I159&amp;"")=0,LEN(J159&amp;"")=0,LEN(K159&amp;"")=0),"",ROUND((H159+I159-IF(J159="Sí",I159*IF(LEN(AE159&amp;"")=0,1,AE159),0))*K159,2))</f>
        <v/>
      </c>
      <c r="M159" s="47"/>
      <c r="N159" s="50" t="str">
        <f aca="false">IF(OR(COUNTA(B159:K159,M159,O159:Q159,T159:V159,Y159,AE159)=0,LEN(L159&amp;"")=0),"",IF(B159="Otros costes no subvencionables",0,IF(B159="Alojamiento y manutención",IF(LEN(W159&amp;"")=0,"",ROUND(MAX(0,MIN(L159-M159,W159*80)),2)),ROUND(L159-M159,2))))</f>
        <v/>
      </c>
      <c r="O159" s="47"/>
      <c r="P159" s="47"/>
      <c r="Q159" s="47"/>
      <c r="R159" s="49" t="str">
        <f aca="false">IF(COUNTA(B159:K159,M159,O159:Q159,T159:V159,Y159,AE159)=0,"",SUMIFS(Pagos!$D$6:$D$405,Pagos!$B$6:$B$405,A159))</f>
        <v/>
      </c>
      <c r="S159" s="51" t="str">
        <f aca="false">IF(OR(COUNTA(B159:K159,M159,O159:Q159,T159:V159,Y159,AE159)=0,COUNTIFS(Pagos!$B$6:$B$405,A159,Pagos!$C$6:$C$405,"&gt;0")=0),"",_xlfn.MAXIFS(Pagos!$C$6:$C$405,Pagos!$B$6:$B$405,A159))</f>
        <v/>
      </c>
      <c r="T159" s="52"/>
      <c r="U159" s="52"/>
      <c r="V159" s="44"/>
      <c r="W159" s="53" t="str">
        <f aca="false">IF(OR(COUNTA(B159:K159,M159,O159:Q159,T159:V159,Y159,AE159)=0,B159&lt;&gt;"Alojamiento y manutención",LEN(T159&amp;"")=0,LEN(U159&amp;"")=0),"",T159*U159)</f>
        <v/>
      </c>
      <c r="X159" s="49" t="str">
        <f aca="false">IF(OR(COUNTA(B159:K159,M159,O159:Q159,T159:V159,Y159,AE159)=0,B159&lt;&gt;"Asesoría y gestión",LEN(N159&amp;"")=0),"",IF(H159+I159-IF(J159="Sí",I159*IF(LEN(AE159&amp;"")=0,1,AE159),0)=0,0,ROUND(N159*H159/(H159+I159-IF(J159="Sí",I159*IF(LEN(AE159&amp;"")=0,1,AE159),0)),2)))</f>
        <v/>
      </c>
      <c r="Y159" s="44"/>
      <c r="Z159" s="54" t="str">
        <f aca="false">IF(COUNTA(B159:K159,M159,O159:Q159,T159:V159,Y159,AE159)=0,"",IF(OR(COUNTA(B159:K159,M159,O159:Q159,T159:V159,Y159,AE159)=0,LEN(B159&amp;"")=0,LEN(C159&amp;"")=0,LEN(D159&amp;"")=0,LEN(E159&amp;"")=0,LEN(F159&amp;"")=0,LEN(G159&amp;"")=0,LEN(H159&amp;"")=0,LEN(I159&amp;"")=0,LEN(J159&amp;"")=0,LEN(K159&amp;"")=0,LEN(O159&amp;"")=0,LEN(P159&amp;"")=0,LEN(Q159&amp;"")=0,LEN(V159&amp;"")=0,AND(B159="Alojamiento y manutención",OR(LEN(T159&amp;"")=0,LEN(U159&amp;"")=0))),"REVISAR: faltan datos","Completo"))</f>
        <v/>
      </c>
      <c r="AA159" s="55" t="str">
        <f aca="false">IF(COUNTA(B159:K159,M159,O159:Q159,T159:V159,Y159,AE159)=0,"",IF(OR(LEN(Datos!$B$20&amp;"")=0,LEN(F159&amp;"")=0),"REVISAR: falta período/fecha",IF(OR(F159&lt;Datos!$B$22,F159&gt;Datos!$B$21),"REVISAR: emisión fuera de período",IF(COUNTIFS(Pagos!$B$6:$B$405,A159,Pagos!$C$6:$C$405,"&gt;"&amp;Datos!$B$23)&gt;0,"REVISAR: pago fuera de plazo",IF(COUNTIFS(Pagos!$B$6:$B$405,A159,Pagos!$C$6:$C$405,"&gt;"&amp;Datos!$B$21)&gt;0,"REVISAR: arts. 14.3 / 15.4","Sin alerta de fechas")))))</f>
        <v/>
      </c>
      <c r="AB159" s="55" t="str">
        <f aca="false">IF(COUNTA(B159:K159,M159,O159:Q159,T159:V159,Y159,AE159)=0,"",IF(Z159&lt;&gt;"Completo","REVISAR: completar datos",IF(OR(H159&lt;0,I159&lt;0,K159&lt;=0,K159&gt;1,M159&lt;0,M159&gt;L159,O159&lt;0,P159&lt;0,Q159&lt;0,Q159&gt;H159+I159,N159&lt;0,O159&gt;N159,O159+P159&gt;L159+0.01,AND(J159&lt;&gt;"Sí",J159&lt;&gt;"No"),AND(LEN(AE159&amp;"")&lt;&gt;0,OR(AE159&lt;=0,AE159&gt;1,J159&lt;&gt;"Sí"))),"REVISAR: importes incoherentes",IF(ABS(R159-H159-I159)&gt;0.01,"REVISAR: pago incompleto/excesivo",IF(AND(B159="Alojamiento y manutención",OR(T159&lt;=0,U159&lt;=0,MOD(T159,1)&lt;&gt;0,MOD(U159,1)&lt;&gt;0)),"REVISAR: personas/días",IF(AND(Datos!$B$25="No recuperable",J159="Sí",I159&gt;0),"REVISAR: régimen IVA",IF(AND(Datos!$B$25="Totalmente recuperable",I159&gt;0,OR(J159&lt;&gt;"Sí",AND(LEN(AE159&amp;"")&lt;&gt;0,AE159&lt;&gt;1))),"REVISAR: régimen IVA",IF(AND(Datos!$B$25="Parcialmente recuperable",J159="Sí",I159&gt;0,LEN(AE159&amp;"")=0),"REVISAR: indicar % IVA", "Sin alerta de importes"))))))))</f>
        <v/>
      </c>
      <c r="AC159" s="55" t="str">
        <f aca="false">IF(COUNTA(B159:K159,M159,O159:Q159,T159:V159,Y159,AE159)=0,"",IF(OR(COUNTIFS($A$6:$A$205,A159)&gt;1,AND(LEN(D159&amp;"")&gt;0,LEN(E159&amp;"")&gt;0,COUNTIFS($D$6:$D$205,D159,$E$6:$E$205,E159)&gt;1)),"REVISAR: posible duplicado","Sin duplicado"))</f>
        <v/>
      </c>
      <c r="AD159" s="54" t="str">
        <f aca="false">IF(COUNTA(B159:K159,M159,O159:Q159,T159:V159,Y159,AE159)=0,"",IF(LEN(Datos!$B$17&amp;"")=0,"REVISAR: falta concesión",IF(AND(Q159&gt;0,COUNTIFS(Pagos!$B$6:$B$405,A159,Pagos!$E$6:$E$405,"Ingreso retenciones")=0),"REVISAR: acreditación IRPF",IF(LEN(Datos!$B$24&amp;"")=0,"REVISAR: seleccionar modalidad",IF(Datos!$B$24="Normal","Adjuntar factura y pagos","Conservar factura y pagos")))))</f>
        <v/>
      </c>
      <c r="AE159" s="56"/>
    </row>
    <row r="160" customFormat="false" ht="19.5" hidden="false" customHeight="true" outlineLevel="0" collapsed="false">
      <c r="A160" s="43" t="s">
        <v>265</v>
      </c>
      <c r="B160" s="44"/>
      <c r="C160" s="44"/>
      <c r="D160" s="45"/>
      <c r="E160" s="45"/>
      <c r="F160" s="46"/>
      <c r="G160" s="44"/>
      <c r="H160" s="47"/>
      <c r="I160" s="47"/>
      <c r="J160" s="44"/>
      <c r="K160" s="48"/>
      <c r="L160" s="49" t="str">
        <f aca="false">IF(OR(COUNTA(B160:K160,M160,O160:Q160,T160:V160,Y160,AE160)=0,LEN(H160&amp;"")=0,LEN(I160&amp;"")=0,LEN(J160&amp;"")=0,LEN(K160&amp;"")=0),"",ROUND((H160+I160-IF(J160="Sí",I160*IF(LEN(AE160&amp;"")=0,1,AE160),0))*K160,2))</f>
        <v/>
      </c>
      <c r="M160" s="47"/>
      <c r="N160" s="50" t="str">
        <f aca="false">IF(OR(COUNTA(B160:K160,M160,O160:Q160,T160:V160,Y160,AE160)=0,LEN(L160&amp;"")=0),"",IF(B160="Otros costes no subvencionables",0,IF(B160="Alojamiento y manutención",IF(LEN(W160&amp;"")=0,"",ROUND(MAX(0,MIN(L160-M160,W160*80)),2)),ROUND(L160-M160,2))))</f>
        <v/>
      </c>
      <c r="O160" s="47"/>
      <c r="P160" s="47"/>
      <c r="Q160" s="47"/>
      <c r="R160" s="49" t="str">
        <f aca="false">IF(COUNTA(B160:K160,M160,O160:Q160,T160:V160,Y160,AE160)=0,"",SUMIFS(Pagos!$D$6:$D$405,Pagos!$B$6:$B$405,A160))</f>
        <v/>
      </c>
      <c r="S160" s="51" t="str">
        <f aca="false">IF(OR(COUNTA(B160:K160,M160,O160:Q160,T160:V160,Y160,AE160)=0,COUNTIFS(Pagos!$B$6:$B$405,A160,Pagos!$C$6:$C$405,"&gt;0")=0),"",_xlfn.MAXIFS(Pagos!$C$6:$C$405,Pagos!$B$6:$B$405,A160))</f>
        <v/>
      </c>
      <c r="T160" s="52"/>
      <c r="U160" s="52"/>
      <c r="V160" s="44"/>
      <c r="W160" s="53" t="str">
        <f aca="false">IF(OR(COUNTA(B160:K160,M160,O160:Q160,T160:V160,Y160,AE160)=0,B160&lt;&gt;"Alojamiento y manutención",LEN(T160&amp;"")=0,LEN(U160&amp;"")=0),"",T160*U160)</f>
        <v/>
      </c>
      <c r="X160" s="49" t="str">
        <f aca="false">IF(OR(COUNTA(B160:K160,M160,O160:Q160,T160:V160,Y160,AE160)=0,B160&lt;&gt;"Asesoría y gestión",LEN(N160&amp;"")=0),"",IF(H160+I160-IF(J160="Sí",I160*IF(LEN(AE160&amp;"")=0,1,AE160),0)=0,0,ROUND(N160*H160/(H160+I160-IF(J160="Sí",I160*IF(LEN(AE160&amp;"")=0,1,AE160),0)),2)))</f>
        <v/>
      </c>
      <c r="Y160" s="44"/>
      <c r="Z160" s="54" t="str">
        <f aca="false">IF(COUNTA(B160:K160,M160,O160:Q160,T160:V160,Y160,AE160)=0,"",IF(OR(COUNTA(B160:K160,M160,O160:Q160,T160:V160,Y160,AE160)=0,LEN(B160&amp;"")=0,LEN(C160&amp;"")=0,LEN(D160&amp;"")=0,LEN(E160&amp;"")=0,LEN(F160&amp;"")=0,LEN(G160&amp;"")=0,LEN(H160&amp;"")=0,LEN(I160&amp;"")=0,LEN(J160&amp;"")=0,LEN(K160&amp;"")=0,LEN(O160&amp;"")=0,LEN(P160&amp;"")=0,LEN(Q160&amp;"")=0,LEN(V160&amp;"")=0,AND(B160="Alojamiento y manutención",OR(LEN(T160&amp;"")=0,LEN(U160&amp;"")=0))),"REVISAR: faltan datos","Completo"))</f>
        <v/>
      </c>
      <c r="AA160" s="55" t="str">
        <f aca="false">IF(COUNTA(B160:K160,M160,O160:Q160,T160:V160,Y160,AE160)=0,"",IF(OR(LEN(Datos!$B$20&amp;"")=0,LEN(F160&amp;"")=0),"REVISAR: falta período/fecha",IF(OR(F160&lt;Datos!$B$22,F160&gt;Datos!$B$21),"REVISAR: emisión fuera de período",IF(COUNTIFS(Pagos!$B$6:$B$405,A160,Pagos!$C$6:$C$405,"&gt;"&amp;Datos!$B$23)&gt;0,"REVISAR: pago fuera de plazo",IF(COUNTIFS(Pagos!$B$6:$B$405,A160,Pagos!$C$6:$C$405,"&gt;"&amp;Datos!$B$21)&gt;0,"REVISAR: arts. 14.3 / 15.4","Sin alerta de fechas")))))</f>
        <v/>
      </c>
      <c r="AB160" s="55" t="str">
        <f aca="false">IF(COUNTA(B160:K160,M160,O160:Q160,T160:V160,Y160,AE160)=0,"",IF(Z160&lt;&gt;"Completo","REVISAR: completar datos",IF(OR(H160&lt;0,I160&lt;0,K160&lt;=0,K160&gt;1,M160&lt;0,M160&gt;L160,O160&lt;0,P160&lt;0,Q160&lt;0,Q160&gt;H160+I160,N160&lt;0,O160&gt;N160,O160+P160&gt;L160+0.01,AND(J160&lt;&gt;"Sí",J160&lt;&gt;"No"),AND(LEN(AE160&amp;"")&lt;&gt;0,OR(AE160&lt;=0,AE160&gt;1,J160&lt;&gt;"Sí"))),"REVISAR: importes incoherentes",IF(ABS(R160-H160-I160)&gt;0.01,"REVISAR: pago incompleto/excesivo",IF(AND(B160="Alojamiento y manutención",OR(T160&lt;=0,U160&lt;=0,MOD(T160,1)&lt;&gt;0,MOD(U160,1)&lt;&gt;0)),"REVISAR: personas/días",IF(AND(Datos!$B$25="No recuperable",J160="Sí",I160&gt;0),"REVISAR: régimen IVA",IF(AND(Datos!$B$25="Totalmente recuperable",I160&gt;0,OR(J160&lt;&gt;"Sí",AND(LEN(AE160&amp;"")&lt;&gt;0,AE160&lt;&gt;1))),"REVISAR: régimen IVA",IF(AND(Datos!$B$25="Parcialmente recuperable",J160="Sí",I160&gt;0,LEN(AE160&amp;"")=0),"REVISAR: indicar % IVA", "Sin alerta de importes"))))))))</f>
        <v/>
      </c>
      <c r="AC160" s="55" t="str">
        <f aca="false">IF(COUNTA(B160:K160,M160,O160:Q160,T160:V160,Y160,AE160)=0,"",IF(OR(COUNTIFS($A$6:$A$205,A160)&gt;1,AND(LEN(D160&amp;"")&gt;0,LEN(E160&amp;"")&gt;0,COUNTIFS($D$6:$D$205,D160,$E$6:$E$205,E160)&gt;1)),"REVISAR: posible duplicado","Sin duplicado"))</f>
        <v/>
      </c>
      <c r="AD160" s="54" t="str">
        <f aca="false">IF(COUNTA(B160:K160,M160,O160:Q160,T160:V160,Y160,AE160)=0,"",IF(LEN(Datos!$B$17&amp;"")=0,"REVISAR: falta concesión",IF(AND(Q160&gt;0,COUNTIFS(Pagos!$B$6:$B$405,A160,Pagos!$E$6:$E$405,"Ingreso retenciones")=0),"REVISAR: acreditación IRPF",IF(LEN(Datos!$B$24&amp;"")=0,"REVISAR: seleccionar modalidad",IF(Datos!$B$24="Normal","Adjuntar factura y pagos","Conservar factura y pagos")))))</f>
        <v/>
      </c>
      <c r="AE160" s="56"/>
    </row>
    <row r="161" customFormat="false" ht="19.5" hidden="false" customHeight="true" outlineLevel="0" collapsed="false">
      <c r="A161" s="43" t="s">
        <v>266</v>
      </c>
      <c r="B161" s="44"/>
      <c r="C161" s="44"/>
      <c r="D161" s="45"/>
      <c r="E161" s="45"/>
      <c r="F161" s="46"/>
      <c r="G161" s="44"/>
      <c r="H161" s="47"/>
      <c r="I161" s="47"/>
      <c r="J161" s="44"/>
      <c r="K161" s="48"/>
      <c r="L161" s="49" t="str">
        <f aca="false">IF(OR(COUNTA(B161:K161,M161,O161:Q161,T161:V161,Y161,AE161)=0,LEN(H161&amp;"")=0,LEN(I161&amp;"")=0,LEN(J161&amp;"")=0,LEN(K161&amp;"")=0),"",ROUND((H161+I161-IF(J161="Sí",I161*IF(LEN(AE161&amp;"")=0,1,AE161),0))*K161,2))</f>
        <v/>
      </c>
      <c r="M161" s="47"/>
      <c r="N161" s="50" t="str">
        <f aca="false">IF(OR(COUNTA(B161:K161,M161,O161:Q161,T161:V161,Y161,AE161)=0,LEN(L161&amp;"")=0),"",IF(B161="Otros costes no subvencionables",0,IF(B161="Alojamiento y manutención",IF(LEN(W161&amp;"")=0,"",ROUND(MAX(0,MIN(L161-M161,W161*80)),2)),ROUND(L161-M161,2))))</f>
        <v/>
      </c>
      <c r="O161" s="47"/>
      <c r="P161" s="47"/>
      <c r="Q161" s="47"/>
      <c r="R161" s="49" t="str">
        <f aca="false">IF(COUNTA(B161:K161,M161,O161:Q161,T161:V161,Y161,AE161)=0,"",SUMIFS(Pagos!$D$6:$D$405,Pagos!$B$6:$B$405,A161))</f>
        <v/>
      </c>
      <c r="S161" s="51" t="str">
        <f aca="false">IF(OR(COUNTA(B161:K161,M161,O161:Q161,T161:V161,Y161,AE161)=0,COUNTIFS(Pagos!$B$6:$B$405,A161,Pagos!$C$6:$C$405,"&gt;0")=0),"",_xlfn.MAXIFS(Pagos!$C$6:$C$405,Pagos!$B$6:$B$405,A161))</f>
        <v/>
      </c>
      <c r="T161" s="52"/>
      <c r="U161" s="52"/>
      <c r="V161" s="44"/>
      <c r="W161" s="53" t="str">
        <f aca="false">IF(OR(COUNTA(B161:K161,M161,O161:Q161,T161:V161,Y161,AE161)=0,B161&lt;&gt;"Alojamiento y manutención",LEN(T161&amp;"")=0,LEN(U161&amp;"")=0),"",T161*U161)</f>
        <v/>
      </c>
      <c r="X161" s="49" t="str">
        <f aca="false">IF(OR(COUNTA(B161:K161,M161,O161:Q161,T161:V161,Y161,AE161)=0,B161&lt;&gt;"Asesoría y gestión",LEN(N161&amp;"")=0),"",IF(H161+I161-IF(J161="Sí",I161*IF(LEN(AE161&amp;"")=0,1,AE161),0)=0,0,ROUND(N161*H161/(H161+I161-IF(J161="Sí",I161*IF(LEN(AE161&amp;"")=0,1,AE161),0)),2)))</f>
        <v/>
      </c>
      <c r="Y161" s="44"/>
      <c r="Z161" s="54" t="str">
        <f aca="false">IF(COUNTA(B161:K161,M161,O161:Q161,T161:V161,Y161,AE161)=0,"",IF(OR(COUNTA(B161:K161,M161,O161:Q161,T161:V161,Y161,AE161)=0,LEN(B161&amp;"")=0,LEN(C161&amp;"")=0,LEN(D161&amp;"")=0,LEN(E161&amp;"")=0,LEN(F161&amp;"")=0,LEN(G161&amp;"")=0,LEN(H161&amp;"")=0,LEN(I161&amp;"")=0,LEN(J161&amp;"")=0,LEN(K161&amp;"")=0,LEN(O161&amp;"")=0,LEN(P161&amp;"")=0,LEN(Q161&amp;"")=0,LEN(V161&amp;"")=0,AND(B161="Alojamiento y manutención",OR(LEN(T161&amp;"")=0,LEN(U161&amp;"")=0))),"REVISAR: faltan datos","Completo"))</f>
        <v/>
      </c>
      <c r="AA161" s="55" t="str">
        <f aca="false">IF(COUNTA(B161:K161,M161,O161:Q161,T161:V161,Y161,AE161)=0,"",IF(OR(LEN(Datos!$B$20&amp;"")=0,LEN(F161&amp;"")=0),"REVISAR: falta período/fecha",IF(OR(F161&lt;Datos!$B$22,F161&gt;Datos!$B$21),"REVISAR: emisión fuera de período",IF(COUNTIFS(Pagos!$B$6:$B$405,A161,Pagos!$C$6:$C$405,"&gt;"&amp;Datos!$B$23)&gt;0,"REVISAR: pago fuera de plazo",IF(COUNTIFS(Pagos!$B$6:$B$405,A161,Pagos!$C$6:$C$405,"&gt;"&amp;Datos!$B$21)&gt;0,"REVISAR: arts. 14.3 / 15.4","Sin alerta de fechas")))))</f>
        <v/>
      </c>
      <c r="AB161" s="55" t="str">
        <f aca="false">IF(COUNTA(B161:K161,M161,O161:Q161,T161:V161,Y161,AE161)=0,"",IF(Z161&lt;&gt;"Completo","REVISAR: completar datos",IF(OR(H161&lt;0,I161&lt;0,K161&lt;=0,K161&gt;1,M161&lt;0,M161&gt;L161,O161&lt;0,P161&lt;0,Q161&lt;0,Q161&gt;H161+I161,N161&lt;0,O161&gt;N161,O161+P161&gt;L161+0.01,AND(J161&lt;&gt;"Sí",J161&lt;&gt;"No"),AND(LEN(AE161&amp;"")&lt;&gt;0,OR(AE161&lt;=0,AE161&gt;1,J161&lt;&gt;"Sí"))),"REVISAR: importes incoherentes",IF(ABS(R161-H161-I161)&gt;0.01,"REVISAR: pago incompleto/excesivo",IF(AND(B161="Alojamiento y manutención",OR(T161&lt;=0,U161&lt;=0,MOD(T161,1)&lt;&gt;0,MOD(U161,1)&lt;&gt;0)),"REVISAR: personas/días",IF(AND(Datos!$B$25="No recuperable",J161="Sí",I161&gt;0),"REVISAR: régimen IVA",IF(AND(Datos!$B$25="Totalmente recuperable",I161&gt;0,OR(J161&lt;&gt;"Sí",AND(LEN(AE161&amp;"")&lt;&gt;0,AE161&lt;&gt;1))),"REVISAR: régimen IVA",IF(AND(Datos!$B$25="Parcialmente recuperable",J161="Sí",I161&gt;0,LEN(AE161&amp;"")=0),"REVISAR: indicar % IVA", "Sin alerta de importes"))))))))</f>
        <v/>
      </c>
      <c r="AC161" s="55" t="str">
        <f aca="false">IF(COUNTA(B161:K161,M161,O161:Q161,T161:V161,Y161,AE161)=0,"",IF(OR(COUNTIFS($A$6:$A$205,A161)&gt;1,AND(LEN(D161&amp;"")&gt;0,LEN(E161&amp;"")&gt;0,COUNTIFS($D$6:$D$205,D161,$E$6:$E$205,E161)&gt;1)),"REVISAR: posible duplicado","Sin duplicado"))</f>
        <v/>
      </c>
      <c r="AD161" s="54" t="str">
        <f aca="false">IF(COUNTA(B161:K161,M161,O161:Q161,T161:V161,Y161,AE161)=0,"",IF(LEN(Datos!$B$17&amp;"")=0,"REVISAR: falta concesión",IF(AND(Q161&gt;0,COUNTIFS(Pagos!$B$6:$B$405,A161,Pagos!$E$6:$E$405,"Ingreso retenciones")=0),"REVISAR: acreditación IRPF",IF(LEN(Datos!$B$24&amp;"")=0,"REVISAR: seleccionar modalidad",IF(Datos!$B$24="Normal","Adjuntar factura y pagos","Conservar factura y pagos")))))</f>
        <v/>
      </c>
      <c r="AE161" s="56"/>
    </row>
    <row r="162" customFormat="false" ht="19.5" hidden="false" customHeight="true" outlineLevel="0" collapsed="false">
      <c r="A162" s="43" t="s">
        <v>267</v>
      </c>
      <c r="B162" s="44"/>
      <c r="C162" s="44"/>
      <c r="D162" s="45"/>
      <c r="E162" s="45"/>
      <c r="F162" s="46"/>
      <c r="G162" s="44"/>
      <c r="H162" s="47"/>
      <c r="I162" s="47"/>
      <c r="J162" s="44"/>
      <c r="K162" s="48"/>
      <c r="L162" s="49" t="str">
        <f aca="false">IF(OR(COUNTA(B162:K162,M162,O162:Q162,T162:V162,Y162,AE162)=0,LEN(H162&amp;"")=0,LEN(I162&amp;"")=0,LEN(J162&amp;"")=0,LEN(K162&amp;"")=0),"",ROUND((H162+I162-IF(J162="Sí",I162*IF(LEN(AE162&amp;"")=0,1,AE162),0))*K162,2))</f>
        <v/>
      </c>
      <c r="M162" s="47"/>
      <c r="N162" s="50" t="str">
        <f aca="false">IF(OR(COUNTA(B162:K162,M162,O162:Q162,T162:V162,Y162,AE162)=0,LEN(L162&amp;"")=0),"",IF(B162="Otros costes no subvencionables",0,IF(B162="Alojamiento y manutención",IF(LEN(W162&amp;"")=0,"",ROUND(MAX(0,MIN(L162-M162,W162*80)),2)),ROUND(L162-M162,2))))</f>
        <v/>
      </c>
      <c r="O162" s="47"/>
      <c r="P162" s="47"/>
      <c r="Q162" s="47"/>
      <c r="R162" s="49" t="str">
        <f aca="false">IF(COUNTA(B162:K162,M162,O162:Q162,T162:V162,Y162,AE162)=0,"",SUMIFS(Pagos!$D$6:$D$405,Pagos!$B$6:$B$405,A162))</f>
        <v/>
      </c>
      <c r="S162" s="51" t="str">
        <f aca="false">IF(OR(COUNTA(B162:K162,M162,O162:Q162,T162:V162,Y162,AE162)=0,COUNTIFS(Pagos!$B$6:$B$405,A162,Pagos!$C$6:$C$405,"&gt;0")=0),"",_xlfn.MAXIFS(Pagos!$C$6:$C$405,Pagos!$B$6:$B$405,A162))</f>
        <v/>
      </c>
      <c r="T162" s="52"/>
      <c r="U162" s="52"/>
      <c r="V162" s="44"/>
      <c r="W162" s="53" t="str">
        <f aca="false">IF(OR(COUNTA(B162:K162,M162,O162:Q162,T162:V162,Y162,AE162)=0,B162&lt;&gt;"Alojamiento y manutención",LEN(T162&amp;"")=0,LEN(U162&amp;"")=0),"",T162*U162)</f>
        <v/>
      </c>
      <c r="X162" s="49" t="str">
        <f aca="false">IF(OR(COUNTA(B162:K162,M162,O162:Q162,T162:V162,Y162,AE162)=0,B162&lt;&gt;"Asesoría y gestión",LEN(N162&amp;"")=0),"",IF(H162+I162-IF(J162="Sí",I162*IF(LEN(AE162&amp;"")=0,1,AE162),0)=0,0,ROUND(N162*H162/(H162+I162-IF(J162="Sí",I162*IF(LEN(AE162&amp;"")=0,1,AE162),0)),2)))</f>
        <v/>
      </c>
      <c r="Y162" s="44"/>
      <c r="Z162" s="54" t="str">
        <f aca="false">IF(COUNTA(B162:K162,M162,O162:Q162,T162:V162,Y162,AE162)=0,"",IF(OR(COUNTA(B162:K162,M162,O162:Q162,T162:V162,Y162,AE162)=0,LEN(B162&amp;"")=0,LEN(C162&amp;"")=0,LEN(D162&amp;"")=0,LEN(E162&amp;"")=0,LEN(F162&amp;"")=0,LEN(G162&amp;"")=0,LEN(H162&amp;"")=0,LEN(I162&amp;"")=0,LEN(J162&amp;"")=0,LEN(K162&amp;"")=0,LEN(O162&amp;"")=0,LEN(P162&amp;"")=0,LEN(Q162&amp;"")=0,LEN(V162&amp;"")=0,AND(B162="Alojamiento y manutención",OR(LEN(T162&amp;"")=0,LEN(U162&amp;"")=0))),"REVISAR: faltan datos","Completo"))</f>
        <v/>
      </c>
      <c r="AA162" s="55" t="str">
        <f aca="false">IF(COUNTA(B162:K162,M162,O162:Q162,T162:V162,Y162,AE162)=0,"",IF(OR(LEN(Datos!$B$20&amp;"")=0,LEN(F162&amp;"")=0),"REVISAR: falta período/fecha",IF(OR(F162&lt;Datos!$B$22,F162&gt;Datos!$B$21),"REVISAR: emisión fuera de período",IF(COUNTIFS(Pagos!$B$6:$B$405,A162,Pagos!$C$6:$C$405,"&gt;"&amp;Datos!$B$23)&gt;0,"REVISAR: pago fuera de plazo",IF(COUNTIFS(Pagos!$B$6:$B$405,A162,Pagos!$C$6:$C$405,"&gt;"&amp;Datos!$B$21)&gt;0,"REVISAR: arts. 14.3 / 15.4","Sin alerta de fechas")))))</f>
        <v/>
      </c>
      <c r="AB162" s="55" t="str">
        <f aca="false">IF(COUNTA(B162:K162,M162,O162:Q162,T162:V162,Y162,AE162)=0,"",IF(Z162&lt;&gt;"Completo","REVISAR: completar datos",IF(OR(H162&lt;0,I162&lt;0,K162&lt;=0,K162&gt;1,M162&lt;0,M162&gt;L162,O162&lt;0,P162&lt;0,Q162&lt;0,Q162&gt;H162+I162,N162&lt;0,O162&gt;N162,O162+P162&gt;L162+0.01,AND(J162&lt;&gt;"Sí",J162&lt;&gt;"No"),AND(LEN(AE162&amp;"")&lt;&gt;0,OR(AE162&lt;=0,AE162&gt;1,J162&lt;&gt;"Sí"))),"REVISAR: importes incoherentes",IF(ABS(R162-H162-I162)&gt;0.01,"REVISAR: pago incompleto/excesivo",IF(AND(B162="Alojamiento y manutención",OR(T162&lt;=0,U162&lt;=0,MOD(T162,1)&lt;&gt;0,MOD(U162,1)&lt;&gt;0)),"REVISAR: personas/días",IF(AND(Datos!$B$25="No recuperable",J162="Sí",I162&gt;0),"REVISAR: régimen IVA",IF(AND(Datos!$B$25="Totalmente recuperable",I162&gt;0,OR(J162&lt;&gt;"Sí",AND(LEN(AE162&amp;"")&lt;&gt;0,AE162&lt;&gt;1))),"REVISAR: régimen IVA",IF(AND(Datos!$B$25="Parcialmente recuperable",J162="Sí",I162&gt;0,LEN(AE162&amp;"")=0),"REVISAR: indicar % IVA", "Sin alerta de importes"))))))))</f>
        <v/>
      </c>
      <c r="AC162" s="55" t="str">
        <f aca="false">IF(COUNTA(B162:K162,M162,O162:Q162,T162:V162,Y162,AE162)=0,"",IF(OR(COUNTIFS($A$6:$A$205,A162)&gt;1,AND(LEN(D162&amp;"")&gt;0,LEN(E162&amp;"")&gt;0,COUNTIFS($D$6:$D$205,D162,$E$6:$E$205,E162)&gt;1)),"REVISAR: posible duplicado","Sin duplicado"))</f>
        <v/>
      </c>
      <c r="AD162" s="54" t="str">
        <f aca="false">IF(COUNTA(B162:K162,M162,O162:Q162,T162:V162,Y162,AE162)=0,"",IF(LEN(Datos!$B$17&amp;"")=0,"REVISAR: falta concesión",IF(AND(Q162&gt;0,COUNTIFS(Pagos!$B$6:$B$405,A162,Pagos!$E$6:$E$405,"Ingreso retenciones")=0),"REVISAR: acreditación IRPF",IF(LEN(Datos!$B$24&amp;"")=0,"REVISAR: seleccionar modalidad",IF(Datos!$B$24="Normal","Adjuntar factura y pagos","Conservar factura y pagos")))))</f>
        <v/>
      </c>
      <c r="AE162" s="56"/>
    </row>
    <row r="163" customFormat="false" ht="19.5" hidden="false" customHeight="true" outlineLevel="0" collapsed="false">
      <c r="A163" s="43" t="s">
        <v>268</v>
      </c>
      <c r="B163" s="44"/>
      <c r="C163" s="44"/>
      <c r="D163" s="45"/>
      <c r="E163" s="45"/>
      <c r="F163" s="46"/>
      <c r="G163" s="44"/>
      <c r="H163" s="47"/>
      <c r="I163" s="47"/>
      <c r="J163" s="44"/>
      <c r="K163" s="48"/>
      <c r="L163" s="49" t="str">
        <f aca="false">IF(OR(COUNTA(B163:K163,M163,O163:Q163,T163:V163,Y163,AE163)=0,LEN(H163&amp;"")=0,LEN(I163&amp;"")=0,LEN(J163&amp;"")=0,LEN(K163&amp;"")=0),"",ROUND((H163+I163-IF(J163="Sí",I163*IF(LEN(AE163&amp;"")=0,1,AE163),0))*K163,2))</f>
        <v/>
      </c>
      <c r="M163" s="47"/>
      <c r="N163" s="50" t="str">
        <f aca="false">IF(OR(COUNTA(B163:K163,M163,O163:Q163,T163:V163,Y163,AE163)=0,LEN(L163&amp;"")=0),"",IF(B163="Otros costes no subvencionables",0,IF(B163="Alojamiento y manutención",IF(LEN(W163&amp;"")=0,"",ROUND(MAX(0,MIN(L163-M163,W163*80)),2)),ROUND(L163-M163,2))))</f>
        <v/>
      </c>
      <c r="O163" s="47"/>
      <c r="P163" s="47"/>
      <c r="Q163" s="47"/>
      <c r="R163" s="49" t="str">
        <f aca="false">IF(COUNTA(B163:K163,M163,O163:Q163,T163:V163,Y163,AE163)=0,"",SUMIFS(Pagos!$D$6:$D$405,Pagos!$B$6:$B$405,A163))</f>
        <v/>
      </c>
      <c r="S163" s="51" t="str">
        <f aca="false">IF(OR(COUNTA(B163:K163,M163,O163:Q163,T163:V163,Y163,AE163)=0,COUNTIFS(Pagos!$B$6:$B$405,A163,Pagos!$C$6:$C$405,"&gt;0")=0),"",_xlfn.MAXIFS(Pagos!$C$6:$C$405,Pagos!$B$6:$B$405,A163))</f>
        <v/>
      </c>
      <c r="T163" s="52"/>
      <c r="U163" s="52"/>
      <c r="V163" s="44"/>
      <c r="W163" s="53" t="str">
        <f aca="false">IF(OR(COUNTA(B163:K163,M163,O163:Q163,T163:V163,Y163,AE163)=0,B163&lt;&gt;"Alojamiento y manutención",LEN(T163&amp;"")=0,LEN(U163&amp;"")=0),"",T163*U163)</f>
        <v/>
      </c>
      <c r="X163" s="49" t="str">
        <f aca="false">IF(OR(COUNTA(B163:K163,M163,O163:Q163,T163:V163,Y163,AE163)=0,B163&lt;&gt;"Asesoría y gestión",LEN(N163&amp;"")=0),"",IF(H163+I163-IF(J163="Sí",I163*IF(LEN(AE163&amp;"")=0,1,AE163),0)=0,0,ROUND(N163*H163/(H163+I163-IF(J163="Sí",I163*IF(LEN(AE163&amp;"")=0,1,AE163),0)),2)))</f>
        <v/>
      </c>
      <c r="Y163" s="44"/>
      <c r="Z163" s="54" t="str">
        <f aca="false">IF(COUNTA(B163:K163,M163,O163:Q163,T163:V163,Y163,AE163)=0,"",IF(OR(COUNTA(B163:K163,M163,O163:Q163,T163:V163,Y163,AE163)=0,LEN(B163&amp;"")=0,LEN(C163&amp;"")=0,LEN(D163&amp;"")=0,LEN(E163&amp;"")=0,LEN(F163&amp;"")=0,LEN(G163&amp;"")=0,LEN(H163&amp;"")=0,LEN(I163&amp;"")=0,LEN(J163&amp;"")=0,LEN(K163&amp;"")=0,LEN(O163&amp;"")=0,LEN(P163&amp;"")=0,LEN(Q163&amp;"")=0,LEN(V163&amp;"")=0,AND(B163="Alojamiento y manutención",OR(LEN(T163&amp;"")=0,LEN(U163&amp;"")=0))),"REVISAR: faltan datos","Completo"))</f>
        <v/>
      </c>
      <c r="AA163" s="55" t="str">
        <f aca="false">IF(COUNTA(B163:K163,M163,O163:Q163,T163:V163,Y163,AE163)=0,"",IF(OR(LEN(Datos!$B$20&amp;"")=0,LEN(F163&amp;"")=0),"REVISAR: falta período/fecha",IF(OR(F163&lt;Datos!$B$22,F163&gt;Datos!$B$21),"REVISAR: emisión fuera de período",IF(COUNTIFS(Pagos!$B$6:$B$405,A163,Pagos!$C$6:$C$405,"&gt;"&amp;Datos!$B$23)&gt;0,"REVISAR: pago fuera de plazo",IF(COUNTIFS(Pagos!$B$6:$B$405,A163,Pagos!$C$6:$C$405,"&gt;"&amp;Datos!$B$21)&gt;0,"REVISAR: arts. 14.3 / 15.4","Sin alerta de fechas")))))</f>
        <v/>
      </c>
      <c r="AB163" s="55" t="str">
        <f aca="false">IF(COUNTA(B163:K163,M163,O163:Q163,T163:V163,Y163,AE163)=0,"",IF(Z163&lt;&gt;"Completo","REVISAR: completar datos",IF(OR(H163&lt;0,I163&lt;0,K163&lt;=0,K163&gt;1,M163&lt;0,M163&gt;L163,O163&lt;0,P163&lt;0,Q163&lt;0,Q163&gt;H163+I163,N163&lt;0,O163&gt;N163,O163+P163&gt;L163+0.01,AND(J163&lt;&gt;"Sí",J163&lt;&gt;"No"),AND(LEN(AE163&amp;"")&lt;&gt;0,OR(AE163&lt;=0,AE163&gt;1,J163&lt;&gt;"Sí"))),"REVISAR: importes incoherentes",IF(ABS(R163-H163-I163)&gt;0.01,"REVISAR: pago incompleto/excesivo",IF(AND(B163="Alojamiento y manutención",OR(T163&lt;=0,U163&lt;=0,MOD(T163,1)&lt;&gt;0,MOD(U163,1)&lt;&gt;0)),"REVISAR: personas/días",IF(AND(Datos!$B$25="No recuperable",J163="Sí",I163&gt;0),"REVISAR: régimen IVA",IF(AND(Datos!$B$25="Totalmente recuperable",I163&gt;0,OR(J163&lt;&gt;"Sí",AND(LEN(AE163&amp;"")&lt;&gt;0,AE163&lt;&gt;1))),"REVISAR: régimen IVA",IF(AND(Datos!$B$25="Parcialmente recuperable",J163="Sí",I163&gt;0,LEN(AE163&amp;"")=0),"REVISAR: indicar % IVA", "Sin alerta de importes"))))))))</f>
        <v/>
      </c>
      <c r="AC163" s="55" t="str">
        <f aca="false">IF(COUNTA(B163:K163,M163,O163:Q163,T163:V163,Y163,AE163)=0,"",IF(OR(COUNTIFS($A$6:$A$205,A163)&gt;1,AND(LEN(D163&amp;"")&gt;0,LEN(E163&amp;"")&gt;0,COUNTIFS($D$6:$D$205,D163,$E$6:$E$205,E163)&gt;1)),"REVISAR: posible duplicado","Sin duplicado"))</f>
        <v/>
      </c>
      <c r="AD163" s="54" t="str">
        <f aca="false">IF(COUNTA(B163:K163,M163,O163:Q163,T163:V163,Y163,AE163)=0,"",IF(LEN(Datos!$B$17&amp;"")=0,"REVISAR: falta concesión",IF(AND(Q163&gt;0,COUNTIFS(Pagos!$B$6:$B$405,A163,Pagos!$E$6:$E$405,"Ingreso retenciones")=0),"REVISAR: acreditación IRPF",IF(LEN(Datos!$B$24&amp;"")=0,"REVISAR: seleccionar modalidad",IF(Datos!$B$24="Normal","Adjuntar factura y pagos","Conservar factura y pagos")))))</f>
        <v/>
      </c>
      <c r="AE163" s="56"/>
    </row>
    <row r="164" customFormat="false" ht="19.5" hidden="false" customHeight="true" outlineLevel="0" collapsed="false">
      <c r="A164" s="43" t="s">
        <v>269</v>
      </c>
      <c r="B164" s="44"/>
      <c r="C164" s="44"/>
      <c r="D164" s="45"/>
      <c r="E164" s="45"/>
      <c r="F164" s="46"/>
      <c r="G164" s="44"/>
      <c r="H164" s="47"/>
      <c r="I164" s="47"/>
      <c r="J164" s="44"/>
      <c r="K164" s="48"/>
      <c r="L164" s="49" t="str">
        <f aca="false">IF(OR(COUNTA(B164:K164,M164,O164:Q164,T164:V164,Y164,AE164)=0,LEN(H164&amp;"")=0,LEN(I164&amp;"")=0,LEN(J164&amp;"")=0,LEN(K164&amp;"")=0),"",ROUND((H164+I164-IF(J164="Sí",I164*IF(LEN(AE164&amp;"")=0,1,AE164),0))*K164,2))</f>
        <v/>
      </c>
      <c r="M164" s="47"/>
      <c r="N164" s="50" t="str">
        <f aca="false">IF(OR(COUNTA(B164:K164,M164,O164:Q164,T164:V164,Y164,AE164)=0,LEN(L164&amp;"")=0),"",IF(B164="Otros costes no subvencionables",0,IF(B164="Alojamiento y manutención",IF(LEN(W164&amp;"")=0,"",ROUND(MAX(0,MIN(L164-M164,W164*80)),2)),ROUND(L164-M164,2))))</f>
        <v/>
      </c>
      <c r="O164" s="47"/>
      <c r="P164" s="47"/>
      <c r="Q164" s="47"/>
      <c r="R164" s="49" t="str">
        <f aca="false">IF(COUNTA(B164:K164,M164,O164:Q164,T164:V164,Y164,AE164)=0,"",SUMIFS(Pagos!$D$6:$D$405,Pagos!$B$6:$B$405,A164))</f>
        <v/>
      </c>
      <c r="S164" s="51" t="str">
        <f aca="false">IF(OR(COUNTA(B164:K164,M164,O164:Q164,T164:V164,Y164,AE164)=0,COUNTIFS(Pagos!$B$6:$B$405,A164,Pagos!$C$6:$C$405,"&gt;0")=0),"",_xlfn.MAXIFS(Pagos!$C$6:$C$405,Pagos!$B$6:$B$405,A164))</f>
        <v/>
      </c>
      <c r="T164" s="52"/>
      <c r="U164" s="52"/>
      <c r="V164" s="44"/>
      <c r="W164" s="53" t="str">
        <f aca="false">IF(OR(COUNTA(B164:K164,M164,O164:Q164,T164:V164,Y164,AE164)=0,B164&lt;&gt;"Alojamiento y manutención",LEN(T164&amp;"")=0,LEN(U164&amp;"")=0),"",T164*U164)</f>
        <v/>
      </c>
      <c r="X164" s="49" t="str">
        <f aca="false">IF(OR(COUNTA(B164:K164,M164,O164:Q164,T164:V164,Y164,AE164)=0,B164&lt;&gt;"Asesoría y gestión",LEN(N164&amp;"")=0),"",IF(H164+I164-IF(J164="Sí",I164*IF(LEN(AE164&amp;"")=0,1,AE164),0)=0,0,ROUND(N164*H164/(H164+I164-IF(J164="Sí",I164*IF(LEN(AE164&amp;"")=0,1,AE164),0)),2)))</f>
        <v/>
      </c>
      <c r="Y164" s="44"/>
      <c r="Z164" s="54" t="str">
        <f aca="false">IF(COUNTA(B164:K164,M164,O164:Q164,T164:V164,Y164,AE164)=0,"",IF(OR(COUNTA(B164:K164,M164,O164:Q164,T164:V164,Y164,AE164)=0,LEN(B164&amp;"")=0,LEN(C164&amp;"")=0,LEN(D164&amp;"")=0,LEN(E164&amp;"")=0,LEN(F164&amp;"")=0,LEN(G164&amp;"")=0,LEN(H164&amp;"")=0,LEN(I164&amp;"")=0,LEN(J164&amp;"")=0,LEN(K164&amp;"")=0,LEN(O164&amp;"")=0,LEN(P164&amp;"")=0,LEN(Q164&amp;"")=0,LEN(V164&amp;"")=0,AND(B164="Alojamiento y manutención",OR(LEN(T164&amp;"")=0,LEN(U164&amp;"")=0))),"REVISAR: faltan datos","Completo"))</f>
        <v/>
      </c>
      <c r="AA164" s="55" t="str">
        <f aca="false">IF(COUNTA(B164:K164,M164,O164:Q164,T164:V164,Y164,AE164)=0,"",IF(OR(LEN(Datos!$B$20&amp;"")=0,LEN(F164&amp;"")=0),"REVISAR: falta período/fecha",IF(OR(F164&lt;Datos!$B$22,F164&gt;Datos!$B$21),"REVISAR: emisión fuera de período",IF(COUNTIFS(Pagos!$B$6:$B$405,A164,Pagos!$C$6:$C$405,"&gt;"&amp;Datos!$B$23)&gt;0,"REVISAR: pago fuera de plazo",IF(COUNTIFS(Pagos!$B$6:$B$405,A164,Pagos!$C$6:$C$405,"&gt;"&amp;Datos!$B$21)&gt;0,"REVISAR: arts. 14.3 / 15.4","Sin alerta de fechas")))))</f>
        <v/>
      </c>
      <c r="AB164" s="55" t="str">
        <f aca="false">IF(COUNTA(B164:K164,M164,O164:Q164,T164:V164,Y164,AE164)=0,"",IF(Z164&lt;&gt;"Completo","REVISAR: completar datos",IF(OR(H164&lt;0,I164&lt;0,K164&lt;=0,K164&gt;1,M164&lt;0,M164&gt;L164,O164&lt;0,P164&lt;0,Q164&lt;0,Q164&gt;H164+I164,N164&lt;0,O164&gt;N164,O164+P164&gt;L164+0.01,AND(J164&lt;&gt;"Sí",J164&lt;&gt;"No"),AND(LEN(AE164&amp;"")&lt;&gt;0,OR(AE164&lt;=0,AE164&gt;1,J164&lt;&gt;"Sí"))),"REVISAR: importes incoherentes",IF(ABS(R164-H164-I164)&gt;0.01,"REVISAR: pago incompleto/excesivo",IF(AND(B164="Alojamiento y manutención",OR(T164&lt;=0,U164&lt;=0,MOD(T164,1)&lt;&gt;0,MOD(U164,1)&lt;&gt;0)),"REVISAR: personas/días",IF(AND(Datos!$B$25="No recuperable",J164="Sí",I164&gt;0),"REVISAR: régimen IVA",IF(AND(Datos!$B$25="Totalmente recuperable",I164&gt;0,OR(J164&lt;&gt;"Sí",AND(LEN(AE164&amp;"")&lt;&gt;0,AE164&lt;&gt;1))),"REVISAR: régimen IVA",IF(AND(Datos!$B$25="Parcialmente recuperable",J164="Sí",I164&gt;0,LEN(AE164&amp;"")=0),"REVISAR: indicar % IVA", "Sin alerta de importes"))))))))</f>
        <v/>
      </c>
      <c r="AC164" s="55" t="str">
        <f aca="false">IF(COUNTA(B164:K164,M164,O164:Q164,T164:V164,Y164,AE164)=0,"",IF(OR(COUNTIFS($A$6:$A$205,A164)&gt;1,AND(LEN(D164&amp;"")&gt;0,LEN(E164&amp;"")&gt;0,COUNTIFS($D$6:$D$205,D164,$E$6:$E$205,E164)&gt;1)),"REVISAR: posible duplicado","Sin duplicado"))</f>
        <v/>
      </c>
      <c r="AD164" s="54" t="str">
        <f aca="false">IF(COUNTA(B164:K164,M164,O164:Q164,T164:V164,Y164,AE164)=0,"",IF(LEN(Datos!$B$17&amp;"")=0,"REVISAR: falta concesión",IF(AND(Q164&gt;0,COUNTIFS(Pagos!$B$6:$B$405,A164,Pagos!$E$6:$E$405,"Ingreso retenciones")=0),"REVISAR: acreditación IRPF",IF(LEN(Datos!$B$24&amp;"")=0,"REVISAR: seleccionar modalidad",IF(Datos!$B$24="Normal","Adjuntar factura y pagos","Conservar factura y pagos")))))</f>
        <v/>
      </c>
      <c r="AE164" s="56"/>
    </row>
    <row r="165" customFormat="false" ht="19.5" hidden="false" customHeight="true" outlineLevel="0" collapsed="false">
      <c r="A165" s="43" t="s">
        <v>270</v>
      </c>
      <c r="B165" s="44"/>
      <c r="C165" s="44"/>
      <c r="D165" s="45"/>
      <c r="E165" s="45"/>
      <c r="F165" s="46"/>
      <c r="G165" s="44"/>
      <c r="H165" s="47"/>
      <c r="I165" s="47"/>
      <c r="J165" s="44"/>
      <c r="K165" s="48"/>
      <c r="L165" s="49" t="str">
        <f aca="false">IF(OR(COUNTA(B165:K165,M165,O165:Q165,T165:V165,Y165,AE165)=0,LEN(H165&amp;"")=0,LEN(I165&amp;"")=0,LEN(J165&amp;"")=0,LEN(K165&amp;"")=0),"",ROUND((H165+I165-IF(J165="Sí",I165*IF(LEN(AE165&amp;"")=0,1,AE165),0))*K165,2))</f>
        <v/>
      </c>
      <c r="M165" s="47"/>
      <c r="N165" s="50" t="str">
        <f aca="false">IF(OR(COUNTA(B165:K165,M165,O165:Q165,T165:V165,Y165,AE165)=0,LEN(L165&amp;"")=0),"",IF(B165="Otros costes no subvencionables",0,IF(B165="Alojamiento y manutención",IF(LEN(W165&amp;"")=0,"",ROUND(MAX(0,MIN(L165-M165,W165*80)),2)),ROUND(L165-M165,2))))</f>
        <v/>
      </c>
      <c r="O165" s="47"/>
      <c r="P165" s="47"/>
      <c r="Q165" s="47"/>
      <c r="R165" s="49" t="str">
        <f aca="false">IF(COUNTA(B165:K165,M165,O165:Q165,T165:V165,Y165,AE165)=0,"",SUMIFS(Pagos!$D$6:$D$405,Pagos!$B$6:$B$405,A165))</f>
        <v/>
      </c>
      <c r="S165" s="51" t="str">
        <f aca="false">IF(OR(COUNTA(B165:K165,M165,O165:Q165,T165:V165,Y165,AE165)=0,COUNTIFS(Pagos!$B$6:$B$405,A165,Pagos!$C$6:$C$405,"&gt;0")=0),"",_xlfn.MAXIFS(Pagos!$C$6:$C$405,Pagos!$B$6:$B$405,A165))</f>
        <v/>
      </c>
      <c r="T165" s="52"/>
      <c r="U165" s="52"/>
      <c r="V165" s="44"/>
      <c r="W165" s="53" t="str">
        <f aca="false">IF(OR(COUNTA(B165:K165,M165,O165:Q165,T165:V165,Y165,AE165)=0,B165&lt;&gt;"Alojamiento y manutención",LEN(T165&amp;"")=0,LEN(U165&amp;"")=0),"",T165*U165)</f>
        <v/>
      </c>
      <c r="X165" s="49" t="str">
        <f aca="false">IF(OR(COUNTA(B165:K165,M165,O165:Q165,T165:V165,Y165,AE165)=0,B165&lt;&gt;"Asesoría y gestión",LEN(N165&amp;"")=0),"",IF(H165+I165-IF(J165="Sí",I165*IF(LEN(AE165&amp;"")=0,1,AE165),0)=0,0,ROUND(N165*H165/(H165+I165-IF(J165="Sí",I165*IF(LEN(AE165&amp;"")=0,1,AE165),0)),2)))</f>
        <v/>
      </c>
      <c r="Y165" s="44"/>
      <c r="Z165" s="54" t="str">
        <f aca="false">IF(COUNTA(B165:K165,M165,O165:Q165,T165:V165,Y165,AE165)=0,"",IF(OR(COUNTA(B165:K165,M165,O165:Q165,T165:V165,Y165,AE165)=0,LEN(B165&amp;"")=0,LEN(C165&amp;"")=0,LEN(D165&amp;"")=0,LEN(E165&amp;"")=0,LEN(F165&amp;"")=0,LEN(G165&amp;"")=0,LEN(H165&amp;"")=0,LEN(I165&amp;"")=0,LEN(J165&amp;"")=0,LEN(K165&amp;"")=0,LEN(O165&amp;"")=0,LEN(P165&amp;"")=0,LEN(Q165&amp;"")=0,LEN(V165&amp;"")=0,AND(B165="Alojamiento y manutención",OR(LEN(T165&amp;"")=0,LEN(U165&amp;"")=0))),"REVISAR: faltan datos","Completo"))</f>
        <v/>
      </c>
      <c r="AA165" s="55" t="str">
        <f aca="false">IF(COUNTA(B165:K165,M165,O165:Q165,T165:V165,Y165,AE165)=0,"",IF(OR(LEN(Datos!$B$20&amp;"")=0,LEN(F165&amp;"")=0),"REVISAR: falta período/fecha",IF(OR(F165&lt;Datos!$B$22,F165&gt;Datos!$B$21),"REVISAR: emisión fuera de período",IF(COUNTIFS(Pagos!$B$6:$B$405,A165,Pagos!$C$6:$C$405,"&gt;"&amp;Datos!$B$23)&gt;0,"REVISAR: pago fuera de plazo",IF(COUNTIFS(Pagos!$B$6:$B$405,A165,Pagos!$C$6:$C$405,"&gt;"&amp;Datos!$B$21)&gt;0,"REVISAR: arts. 14.3 / 15.4","Sin alerta de fechas")))))</f>
        <v/>
      </c>
      <c r="AB165" s="55" t="str">
        <f aca="false">IF(COUNTA(B165:K165,M165,O165:Q165,T165:V165,Y165,AE165)=0,"",IF(Z165&lt;&gt;"Completo","REVISAR: completar datos",IF(OR(H165&lt;0,I165&lt;0,K165&lt;=0,K165&gt;1,M165&lt;0,M165&gt;L165,O165&lt;0,P165&lt;0,Q165&lt;0,Q165&gt;H165+I165,N165&lt;0,O165&gt;N165,O165+P165&gt;L165+0.01,AND(J165&lt;&gt;"Sí",J165&lt;&gt;"No"),AND(LEN(AE165&amp;"")&lt;&gt;0,OR(AE165&lt;=0,AE165&gt;1,J165&lt;&gt;"Sí"))),"REVISAR: importes incoherentes",IF(ABS(R165-H165-I165)&gt;0.01,"REVISAR: pago incompleto/excesivo",IF(AND(B165="Alojamiento y manutención",OR(T165&lt;=0,U165&lt;=0,MOD(T165,1)&lt;&gt;0,MOD(U165,1)&lt;&gt;0)),"REVISAR: personas/días",IF(AND(Datos!$B$25="No recuperable",J165="Sí",I165&gt;0),"REVISAR: régimen IVA",IF(AND(Datos!$B$25="Totalmente recuperable",I165&gt;0,OR(J165&lt;&gt;"Sí",AND(LEN(AE165&amp;"")&lt;&gt;0,AE165&lt;&gt;1))),"REVISAR: régimen IVA",IF(AND(Datos!$B$25="Parcialmente recuperable",J165="Sí",I165&gt;0,LEN(AE165&amp;"")=0),"REVISAR: indicar % IVA", "Sin alerta de importes"))))))))</f>
        <v/>
      </c>
      <c r="AC165" s="55" t="str">
        <f aca="false">IF(COUNTA(B165:K165,M165,O165:Q165,T165:V165,Y165,AE165)=0,"",IF(OR(COUNTIFS($A$6:$A$205,A165)&gt;1,AND(LEN(D165&amp;"")&gt;0,LEN(E165&amp;"")&gt;0,COUNTIFS($D$6:$D$205,D165,$E$6:$E$205,E165)&gt;1)),"REVISAR: posible duplicado","Sin duplicado"))</f>
        <v/>
      </c>
      <c r="AD165" s="54" t="str">
        <f aca="false">IF(COUNTA(B165:K165,M165,O165:Q165,T165:V165,Y165,AE165)=0,"",IF(LEN(Datos!$B$17&amp;"")=0,"REVISAR: falta concesión",IF(AND(Q165&gt;0,COUNTIFS(Pagos!$B$6:$B$405,A165,Pagos!$E$6:$E$405,"Ingreso retenciones")=0),"REVISAR: acreditación IRPF",IF(LEN(Datos!$B$24&amp;"")=0,"REVISAR: seleccionar modalidad",IF(Datos!$B$24="Normal","Adjuntar factura y pagos","Conservar factura y pagos")))))</f>
        <v/>
      </c>
      <c r="AE165" s="56"/>
    </row>
    <row r="166" customFormat="false" ht="19.5" hidden="false" customHeight="true" outlineLevel="0" collapsed="false">
      <c r="A166" s="43" t="s">
        <v>271</v>
      </c>
      <c r="B166" s="44"/>
      <c r="C166" s="44"/>
      <c r="D166" s="45"/>
      <c r="E166" s="45"/>
      <c r="F166" s="46"/>
      <c r="G166" s="44"/>
      <c r="H166" s="47"/>
      <c r="I166" s="47"/>
      <c r="J166" s="44"/>
      <c r="K166" s="48"/>
      <c r="L166" s="49" t="str">
        <f aca="false">IF(OR(COUNTA(B166:K166,M166,O166:Q166,T166:V166,Y166,AE166)=0,LEN(H166&amp;"")=0,LEN(I166&amp;"")=0,LEN(J166&amp;"")=0,LEN(K166&amp;"")=0),"",ROUND((H166+I166-IF(J166="Sí",I166*IF(LEN(AE166&amp;"")=0,1,AE166),0))*K166,2))</f>
        <v/>
      </c>
      <c r="M166" s="47"/>
      <c r="N166" s="50" t="str">
        <f aca="false">IF(OR(COUNTA(B166:K166,M166,O166:Q166,T166:V166,Y166,AE166)=0,LEN(L166&amp;"")=0),"",IF(B166="Otros costes no subvencionables",0,IF(B166="Alojamiento y manutención",IF(LEN(W166&amp;"")=0,"",ROUND(MAX(0,MIN(L166-M166,W166*80)),2)),ROUND(L166-M166,2))))</f>
        <v/>
      </c>
      <c r="O166" s="47"/>
      <c r="P166" s="47"/>
      <c r="Q166" s="47"/>
      <c r="R166" s="49" t="str">
        <f aca="false">IF(COUNTA(B166:K166,M166,O166:Q166,T166:V166,Y166,AE166)=0,"",SUMIFS(Pagos!$D$6:$D$405,Pagos!$B$6:$B$405,A166))</f>
        <v/>
      </c>
      <c r="S166" s="51" t="str">
        <f aca="false">IF(OR(COUNTA(B166:K166,M166,O166:Q166,T166:V166,Y166,AE166)=0,COUNTIFS(Pagos!$B$6:$B$405,A166,Pagos!$C$6:$C$405,"&gt;0")=0),"",_xlfn.MAXIFS(Pagos!$C$6:$C$405,Pagos!$B$6:$B$405,A166))</f>
        <v/>
      </c>
      <c r="T166" s="52"/>
      <c r="U166" s="52"/>
      <c r="V166" s="44"/>
      <c r="W166" s="53" t="str">
        <f aca="false">IF(OR(COUNTA(B166:K166,M166,O166:Q166,T166:V166,Y166,AE166)=0,B166&lt;&gt;"Alojamiento y manutención",LEN(T166&amp;"")=0,LEN(U166&amp;"")=0),"",T166*U166)</f>
        <v/>
      </c>
      <c r="X166" s="49" t="str">
        <f aca="false">IF(OR(COUNTA(B166:K166,M166,O166:Q166,T166:V166,Y166,AE166)=0,B166&lt;&gt;"Asesoría y gestión",LEN(N166&amp;"")=0),"",IF(H166+I166-IF(J166="Sí",I166*IF(LEN(AE166&amp;"")=0,1,AE166),0)=0,0,ROUND(N166*H166/(H166+I166-IF(J166="Sí",I166*IF(LEN(AE166&amp;"")=0,1,AE166),0)),2)))</f>
        <v/>
      </c>
      <c r="Y166" s="44"/>
      <c r="Z166" s="54" t="str">
        <f aca="false">IF(COUNTA(B166:K166,M166,O166:Q166,T166:V166,Y166,AE166)=0,"",IF(OR(COUNTA(B166:K166,M166,O166:Q166,T166:V166,Y166,AE166)=0,LEN(B166&amp;"")=0,LEN(C166&amp;"")=0,LEN(D166&amp;"")=0,LEN(E166&amp;"")=0,LEN(F166&amp;"")=0,LEN(G166&amp;"")=0,LEN(H166&amp;"")=0,LEN(I166&amp;"")=0,LEN(J166&amp;"")=0,LEN(K166&amp;"")=0,LEN(O166&amp;"")=0,LEN(P166&amp;"")=0,LEN(Q166&amp;"")=0,LEN(V166&amp;"")=0,AND(B166="Alojamiento y manutención",OR(LEN(T166&amp;"")=0,LEN(U166&amp;"")=0))),"REVISAR: faltan datos","Completo"))</f>
        <v/>
      </c>
      <c r="AA166" s="55" t="str">
        <f aca="false">IF(COUNTA(B166:K166,M166,O166:Q166,T166:V166,Y166,AE166)=0,"",IF(OR(LEN(Datos!$B$20&amp;"")=0,LEN(F166&amp;"")=0),"REVISAR: falta período/fecha",IF(OR(F166&lt;Datos!$B$22,F166&gt;Datos!$B$21),"REVISAR: emisión fuera de período",IF(COUNTIFS(Pagos!$B$6:$B$405,A166,Pagos!$C$6:$C$405,"&gt;"&amp;Datos!$B$23)&gt;0,"REVISAR: pago fuera de plazo",IF(COUNTIFS(Pagos!$B$6:$B$405,A166,Pagos!$C$6:$C$405,"&gt;"&amp;Datos!$B$21)&gt;0,"REVISAR: arts. 14.3 / 15.4","Sin alerta de fechas")))))</f>
        <v/>
      </c>
      <c r="AB166" s="55" t="str">
        <f aca="false">IF(COUNTA(B166:K166,M166,O166:Q166,T166:V166,Y166,AE166)=0,"",IF(Z166&lt;&gt;"Completo","REVISAR: completar datos",IF(OR(H166&lt;0,I166&lt;0,K166&lt;=0,K166&gt;1,M166&lt;0,M166&gt;L166,O166&lt;0,P166&lt;0,Q166&lt;0,Q166&gt;H166+I166,N166&lt;0,O166&gt;N166,O166+P166&gt;L166+0.01,AND(J166&lt;&gt;"Sí",J166&lt;&gt;"No"),AND(LEN(AE166&amp;"")&lt;&gt;0,OR(AE166&lt;=0,AE166&gt;1,J166&lt;&gt;"Sí"))),"REVISAR: importes incoherentes",IF(ABS(R166-H166-I166)&gt;0.01,"REVISAR: pago incompleto/excesivo",IF(AND(B166="Alojamiento y manutención",OR(T166&lt;=0,U166&lt;=0,MOD(T166,1)&lt;&gt;0,MOD(U166,1)&lt;&gt;0)),"REVISAR: personas/días",IF(AND(Datos!$B$25="No recuperable",J166="Sí",I166&gt;0),"REVISAR: régimen IVA",IF(AND(Datos!$B$25="Totalmente recuperable",I166&gt;0,OR(J166&lt;&gt;"Sí",AND(LEN(AE166&amp;"")&lt;&gt;0,AE166&lt;&gt;1))),"REVISAR: régimen IVA",IF(AND(Datos!$B$25="Parcialmente recuperable",J166="Sí",I166&gt;0,LEN(AE166&amp;"")=0),"REVISAR: indicar % IVA", "Sin alerta de importes"))))))))</f>
        <v/>
      </c>
      <c r="AC166" s="55" t="str">
        <f aca="false">IF(COUNTA(B166:K166,M166,O166:Q166,T166:V166,Y166,AE166)=0,"",IF(OR(COUNTIFS($A$6:$A$205,A166)&gt;1,AND(LEN(D166&amp;"")&gt;0,LEN(E166&amp;"")&gt;0,COUNTIFS($D$6:$D$205,D166,$E$6:$E$205,E166)&gt;1)),"REVISAR: posible duplicado","Sin duplicado"))</f>
        <v/>
      </c>
      <c r="AD166" s="54" t="str">
        <f aca="false">IF(COUNTA(B166:K166,M166,O166:Q166,T166:V166,Y166,AE166)=0,"",IF(LEN(Datos!$B$17&amp;"")=0,"REVISAR: falta concesión",IF(AND(Q166&gt;0,COUNTIFS(Pagos!$B$6:$B$405,A166,Pagos!$E$6:$E$405,"Ingreso retenciones")=0),"REVISAR: acreditación IRPF",IF(LEN(Datos!$B$24&amp;"")=0,"REVISAR: seleccionar modalidad",IF(Datos!$B$24="Normal","Adjuntar factura y pagos","Conservar factura y pagos")))))</f>
        <v/>
      </c>
      <c r="AE166" s="56"/>
    </row>
    <row r="167" customFormat="false" ht="19.5" hidden="false" customHeight="true" outlineLevel="0" collapsed="false">
      <c r="A167" s="43" t="s">
        <v>272</v>
      </c>
      <c r="B167" s="44"/>
      <c r="C167" s="44"/>
      <c r="D167" s="45"/>
      <c r="E167" s="45"/>
      <c r="F167" s="46"/>
      <c r="G167" s="44"/>
      <c r="H167" s="47"/>
      <c r="I167" s="47"/>
      <c r="J167" s="44"/>
      <c r="K167" s="48"/>
      <c r="L167" s="49" t="str">
        <f aca="false">IF(OR(COUNTA(B167:K167,M167,O167:Q167,T167:V167,Y167,AE167)=0,LEN(H167&amp;"")=0,LEN(I167&amp;"")=0,LEN(J167&amp;"")=0,LEN(K167&amp;"")=0),"",ROUND((H167+I167-IF(J167="Sí",I167*IF(LEN(AE167&amp;"")=0,1,AE167),0))*K167,2))</f>
        <v/>
      </c>
      <c r="M167" s="47"/>
      <c r="N167" s="50" t="str">
        <f aca="false">IF(OR(COUNTA(B167:K167,M167,O167:Q167,T167:V167,Y167,AE167)=0,LEN(L167&amp;"")=0),"",IF(B167="Otros costes no subvencionables",0,IF(B167="Alojamiento y manutención",IF(LEN(W167&amp;"")=0,"",ROUND(MAX(0,MIN(L167-M167,W167*80)),2)),ROUND(L167-M167,2))))</f>
        <v/>
      </c>
      <c r="O167" s="47"/>
      <c r="P167" s="47"/>
      <c r="Q167" s="47"/>
      <c r="R167" s="49" t="str">
        <f aca="false">IF(COUNTA(B167:K167,M167,O167:Q167,T167:V167,Y167,AE167)=0,"",SUMIFS(Pagos!$D$6:$D$405,Pagos!$B$6:$B$405,A167))</f>
        <v/>
      </c>
      <c r="S167" s="51" t="str">
        <f aca="false">IF(OR(COUNTA(B167:K167,M167,O167:Q167,T167:V167,Y167,AE167)=0,COUNTIFS(Pagos!$B$6:$B$405,A167,Pagos!$C$6:$C$405,"&gt;0")=0),"",_xlfn.MAXIFS(Pagos!$C$6:$C$405,Pagos!$B$6:$B$405,A167))</f>
        <v/>
      </c>
      <c r="T167" s="52"/>
      <c r="U167" s="52"/>
      <c r="V167" s="44"/>
      <c r="W167" s="53" t="str">
        <f aca="false">IF(OR(COUNTA(B167:K167,M167,O167:Q167,T167:V167,Y167,AE167)=0,B167&lt;&gt;"Alojamiento y manutención",LEN(T167&amp;"")=0,LEN(U167&amp;"")=0),"",T167*U167)</f>
        <v/>
      </c>
      <c r="X167" s="49" t="str">
        <f aca="false">IF(OR(COUNTA(B167:K167,M167,O167:Q167,T167:V167,Y167,AE167)=0,B167&lt;&gt;"Asesoría y gestión",LEN(N167&amp;"")=0),"",IF(H167+I167-IF(J167="Sí",I167*IF(LEN(AE167&amp;"")=0,1,AE167),0)=0,0,ROUND(N167*H167/(H167+I167-IF(J167="Sí",I167*IF(LEN(AE167&amp;"")=0,1,AE167),0)),2)))</f>
        <v/>
      </c>
      <c r="Y167" s="44"/>
      <c r="Z167" s="54" t="str">
        <f aca="false">IF(COUNTA(B167:K167,M167,O167:Q167,T167:V167,Y167,AE167)=0,"",IF(OR(COUNTA(B167:K167,M167,O167:Q167,T167:V167,Y167,AE167)=0,LEN(B167&amp;"")=0,LEN(C167&amp;"")=0,LEN(D167&amp;"")=0,LEN(E167&amp;"")=0,LEN(F167&amp;"")=0,LEN(G167&amp;"")=0,LEN(H167&amp;"")=0,LEN(I167&amp;"")=0,LEN(J167&amp;"")=0,LEN(K167&amp;"")=0,LEN(O167&amp;"")=0,LEN(P167&amp;"")=0,LEN(Q167&amp;"")=0,LEN(V167&amp;"")=0,AND(B167="Alojamiento y manutención",OR(LEN(T167&amp;"")=0,LEN(U167&amp;"")=0))),"REVISAR: faltan datos","Completo"))</f>
        <v/>
      </c>
      <c r="AA167" s="55" t="str">
        <f aca="false">IF(COUNTA(B167:K167,M167,O167:Q167,T167:V167,Y167,AE167)=0,"",IF(OR(LEN(Datos!$B$20&amp;"")=0,LEN(F167&amp;"")=0),"REVISAR: falta período/fecha",IF(OR(F167&lt;Datos!$B$22,F167&gt;Datos!$B$21),"REVISAR: emisión fuera de período",IF(COUNTIFS(Pagos!$B$6:$B$405,A167,Pagos!$C$6:$C$405,"&gt;"&amp;Datos!$B$23)&gt;0,"REVISAR: pago fuera de plazo",IF(COUNTIFS(Pagos!$B$6:$B$405,A167,Pagos!$C$6:$C$405,"&gt;"&amp;Datos!$B$21)&gt;0,"REVISAR: arts. 14.3 / 15.4","Sin alerta de fechas")))))</f>
        <v/>
      </c>
      <c r="AB167" s="55" t="str">
        <f aca="false">IF(COUNTA(B167:K167,M167,O167:Q167,T167:V167,Y167,AE167)=0,"",IF(Z167&lt;&gt;"Completo","REVISAR: completar datos",IF(OR(H167&lt;0,I167&lt;0,K167&lt;=0,K167&gt;1,M167&lt;0,M167&gt;L167,O167&lt;0,P167&lt;0,Q167&lt;0,Q167&gt;H167+I167,N167&lt;0,O167&gt;N167,O167+P167&gt;L167+0.01,AND(J167&lt;&gt;"Sí",J167&lt;&gt;"No"),AND(LEN(AE167&amp;"")&lt;&gt;0,OR(AE167&lt;=0,AE167&gt;1,J167&lt;&gt;"Sí"))),"REVISAR: importes incoherentes",IF(ABS(R167-H167-I167)&gt;0.01,"REVISAR: pago incompleto/excesivo",IF(AND(B167="Alojamiento y manutención",OR(T167&lt;=0,U167&lt;=0,MOD(T167,1)&lt;&gt;0,MOD(U167,1)&lt;&gt;0)),"REVISAR: personas/días",IF(AND(Datos!$B$25="No recuperable",J167="Sí",I167&gt;0),"REVISAR: régimen IVA",IF(AND(Datos!$B$25="Totalmente recuperable",I167&gt;0,OR(J167&lt;&gt;"Sí",AND(LEN(AE167&amp;"")&lt;&gt;0,AE167&lt;&gt;1))),"REVISAR: régimen IVA",IF(AND(Datos!$B$25="Parcialmente recuperable",J167="Sí",I167&gt;0,LEN(AE167&amp;"")=0),"REVISAR: indicar % IVA", "Sin alerta de importes"))))))))</f>
        <v/>
      </c>
      <c r="AC167" s="55" t="str">
        <f aca="false">IF(COUNTA(B167:K167,M167,O167:Q167,T167:V167,Y167,AE167)=0,"",IF(OR(COUNTIFS($A$6:$A$205,A167)&gt;1,AND(LEN(D167&amp;"")&gt;0,LEN(E167&amp;"")&gt;0,COUNTIFS($D$6:$D$205,D167,$E$6:$E$205,E167)&gt;1)),"REVISAR: posible duplicado","Sin duplicado"))</f>
        <v/>
      </c>
      <c r="AD167" s="54" t="str">
        <f aca="false">IF(COUNTA(B167:K167,M167,O167:Q167,T167:V167,Y167,AE167)=0,"",IF(LEN(Datos!$B$17&amp;"")=0,"REVISAR: falta concesión",IF(AND(Q167&gt;0,COUNTIFS(Pagos!$B$6:$B$405,A167,Pagos!$E$6:$E$405,"Ingreso retenciones")=0),"REVISAR: acreditación IRPF",IF(LEN(Datos!$B$24&amp;"")=0,"REVISAR: seleccionar modalidad",IF(Datos!$B$24="Normal","Adjuntar factura y pagos","Conservar factura y pagos")))))</f>
        <v/>
      </c>
      <c r="AE167" s="56"/>
    </row>
    <row r="168" customFormat="false" ht="19.5" hidden="false" customHeight="true" outlineLevel="0" collapsed="false">
      <c r="A168" s="43" t="s">
        <v>273</v>
      </c>
      <c r="B168" s="44"/>
      <c r="C168" s="44"/>
      <c r="D168" s="45"/>
      <c r="E168" s="45"/>
      <c r="F168" s="46"/>
      <c r="G168" s="44"/>
      <c r="H168" s="47"/>
      <c r="I168" s="47"/>
      <c r="J168" s="44"/>
      <c r="K168" s="48"/>
      <c r="L168" s="49" t="str">
        <f aca="false">IF(OR(COUNTA(B168:K168,M168,O168:Q168,T168:V168,Y168,AE168)=0,LEN(H168&amp;"")=0,LEN(I168&amp;"")=0,LEN(J168&amp;"")=0,LEN(K168&amp;"")=0),"",ROUND((H168+I168-IF(J168="Sí",I168*IF(LEN(AE168&amp;"")=0,1,AE168),0))*K168,2))</f>
        <v/>
      </c>
      <c r="M168" s="47"/>
      <c r="N168" s="50" t="str">
        <f aca="false">IF(OR(COUNTA(B168:K168,M168,O168:Q168,T168:V168,Y168,AE168)=0,LEN(L168&amp;"")=0),"",IF(B168="Otros costes no subvencionables",0,IF(B168="Alojamiento y manutención",IF(LEN(W168&amp;"")=0,"",ROUND(MAX(0,MIN(L168-M168,W168*80)),2)),ROUND(L168-M168,2))))</f>
        <v/>
      </c>
      <c r="O168" s="47"/>
      <c r="P168" s="47"/>
      <c r="Q168" s="47"/>
      <c r="R168" s="49" t="str">
        <f aca="false">IF(COUNTA(B168:K168,M168,O168:Q168,T168:V168,Y168,AE168)=0,"",SUMIFS(Pagos!$D$6:$D$405,Pagos!$B$6:$B$405,A168))</f>
        <v/>
      </c>
      <c r="S168" s="51" t="str">
        <f aca="false">IF(OR(COUNTA(B168:K168,M168,O168:Q168,T168:V168,Y168,AE168)=0,COUNTIFS(Pagos!$B$6:$B$405,A168,Pagos!$C$6:$C$405,"&gt;0")=0),"",_xlfn.MAXIFS(Pagos!$C$6:$C$405,Pagos!$B$6:$B$405,A168))</f>
        <v/>
      </c>
      <c r="T168" s="52"/>
      <c r="U168" s="52"/>
      <c r="V168" s="44"/>
      <c r="W168" s="53" t="str">
        <f aca="false">IF(OR(COUNTA(B168:K168,M168,O168:Q168,T168:V168,Y168,AE168)=0,B168&lt;&gt;"Alojamiento y manutención",LEN(T168&amp;"")=0,LEN(U168&amp;"")=0),"",T168*U168)</f>
        <v/>
      </c>
      <c r="X168" s="49" t="str">
        <f aca="false">IF(OR(COUNTA(B168:K168,M168,O168:Q168,T168:V168,Y168,AE168)=0,B168&lt;&gt;"Asesoría y gestión",LEN(N168&amp;"")=0),"",IF(H168+I168-IF(J168="Sí",I168*IF(LEN(AE168&amp;"")=0,1,AE168),0)=0,0,ROUND(N168*H168/(H168+I168-IF(J168="Sí",I168*IF(LEN(AE168&amp;"")=0,1,AE168),0)),2)))</f>
        <v/>
      </c>
      <c r="Y168" s="44"/>
      <c r="Z168" s="54" t="str">
        <f aca="false">IF(COUNTA(B168:K168,M168,O168:Q168,T168:V168,Y168,AE168)=0,"",IF(OR(COUNTA(B168:K168,M168,O168:Q168,T168:V168,Y168,AE168)=0,LEN(B168&amp;"")=0,LEN(C168&amp;"")=0,LEN(D168&amp;"")=0,LEN(E168&amp;"")=0,LEN(F168&amp;"")=0,LEN(G168&amp;"")=0,LEN(H168&amp;"")=0,LEN(I168&amp;"")=0,LEN(J168&amp;"")=0,LEN(K168&amp;"")=0,LEN(O168&amp;"")=0,LEN(P168&amp;"")=0,LEN(Q168&amp;"")=0,LEN(V168&amp;"")=0,AND(B168="Alojamiento y manutención",OR(LEN(T168&amp;"")=0,LEN(U168&amp;"")=0))),"REVISAR: faltan datos","Completo"))</f>
        <v/>
      </c>
      <c r="AA168" s="55" t="str">
        <f aca="false">IF(COUNTA(B168:K168,M168,O168:Q168,T168:V168,Y168,AE168)=0,"",IF(OR(LEN(Datos!$B$20&amp;"")=0,LEN(F168&amp;"")=0),"REVISAR: falta período/fecha",IF(OR(F168&lt;Datos!$B$22,F168&gt;Datos!$B$21),"REVISAR: emisión fuera de período",IF(COUNTIFS(Pagos!$B$6:$B$405,A168,Pagos!$C$6:$C$405,"&gt;"&amp;Datos!$B$23)&gt;0,"REVISAR: pago fuera de plazo",IF(COUNTIFS(Pagos!$B$6:$B$405,A168,Pagos!$C$6:$C$405,"&gt;"&amp;Datos!$B$21)&gt;0,"REVISAR: arts. 14.3 / 15.4","Sin alerta de fechas")))))</f>
        <v/>
      </c>
      <c r="AB168" s="55" t="str">
        <f aca="false">IF(COUNTA(B168:K168,M168,O168:Q168,T168:V168,Y168,AE168)=0,"",IF(Z168&lt;&gt;"Completo","REVISAR: completar datos",IF(OR(H168&lt;0,I168&lt;0,K168&lt;=0,K168&gt;1,M168&lt;0,M168&gt;L168,O168&lt;0,P168&lt;0,Q168&lt;0,Q168&gt;H168+I168,N168&lt;0,O168&gt;N168,O168+P168&gt;L168+0.01,AND(J168&lt;&gt;"Sí",J168&lt;&gt;"No"),AND(LEN(AE168&amp;"")&lt;&gt;0,OR(AE168&lt;=0,AE168&gt;1,J168&lt;&gt;"Sí"))),"REVISAR: importes incoherentes",IF(ABS(R168-H168-I168)&gt;0.01,"REVISAR: pago incompleto/excesivo",IF(AND(B168="Alojamiento y manutención",OR(T168&lt;=0,U168&lt;=0,MOD(T168,1)&lt;&gt;0,MOD(U168,1)&lt;&gt;0)),"REVISAR: personas/días",IF(AND(Datos!$B$25="No recuperable",J168="Sí",I168&gt;0),"REVISAR: régimen IVA",IF(AND(Datos!$B$25="Totalmente recuperable",I168&gt;0,OR(J168&lt;&gt;"Sí",AND(LEN(AE168&amp;"")&lt;&gt;0,AE168&lt;&gt;1))),"REVISAR: régimen IVA",IF(AND(Datos!$B$25="Parcialmente recuperable",J168="Sí",I168&gt;0,LEN(AE168&amp;"")=0),"REVISAR: indicar % IVA", "Sin alerta de importes"))))))))</f>
        <v/>
      </c>
      <c r="AC168" s="55" t="str">
        <f aca="false">IF(COUNTA(B168:K168,M168,O168:Q168,T168:V168,Y168,AE168)=0,"",IF(OR(COUNTIFS($A$6:$A$205,A168)&gt;1,AND(LEN(D168&amp;"")&gt;0,LEN(E168&amp;"")&gt;0,COUNTIFS($D$6:$D$205,D168,$E$6:$E$205,E168)&gt;1)),"REVISAR: posible duplicado","Sin duplicado"))</f>
        <v/>
      </c>
      <c r="AD168" s="54" t="str">
        <f aca="false">IF(COUNTA(B168:K168,M168,O168:Q168,T168:V168,Y168,AE168)=0,"",IF(LEN(Datos!$B$17&amp;"")=0,"REVISAR: falta concesión",IF(AND(Q168&gt;0,COUNTIFS(Pagos!$B$6:$B$405,A168,Pagos!$E$6:$E$405,"Ingreso retenciones")=0),"REVISAR: acreditación IRPF",IF(LEN(Datos!$B$24&amp;"")=0,"REVISAR: seleccionar modalidad",IF(Datos!$B$24="Normal","Adjuntar factura y pagos","Conservar factura y pagos")))))</f>
        <v/>
      </c>
      <c r="AE168" s="56"/>
    </row>
    <row r="169" customFormat="false" ht="19.5" hidden="false" customHeight="true" outlineLevel="0" collapsed="false">
      <c r="A169" s="43" t="s">
        <v>274</v>
      </c>
      <c r="B169" s="44"/>
      <c r="C169" s="44"/>
      <c r="D169" s="45"/>
      <c r="E169" s="45"/>
      <c r="F169" s="46"/>
      <c r="G169" s="44"/>
      <c r="H169" s="47"/>
      <c r="I169" s="47"/>
      <c r="J169" s="44"/>
      <c r="K169" s="48"/>
      <c r="L169" s="49" t="str">
        <f aca="false">IF(OR(COUNTA(B169:K169,M169,O169:Q169,T169:V169,Y169,AE169)=0,LEN(H169&amp;"")=0,LEN(I169&amp;"")=0,LEN(J169&amp;"")=0,LEN(K169&amp;"")=0),"",ROUND((H169+I169-IF(J169="Sí",I169*IF(LEN(AE169&amp;"")=0,1,AE169),0))*K169,2))</f>
        <v/>
      </c>
      <c r="M169" s="47"/>
      <c r="N169" s="50" t="str">
        <f aca="false">IF(OR(COUNTA(B169:K169,M169,O169:Q169,T169:V169,Y169,AE169)=0,LEN(L169&amp;"")=0),"",IF(B169="Otros costes no subvencionables",0,IF(B169="Alojamiento y manutención",IF(LEN(W169&amp;"")=0,"",ROUND(MAX(0,MIN(L169-M169,W169*80)),2)),ROUND(L169-M169,2))))</f>
        <v/>
      </c>
      <c r="O169" s="47"/>
      <c r="P169" s="47"/>
      <c r="Q169" s="47"/>
      <c r="R169" s="49" t="str">
        <f aca="false">IF(COUNTA(B169:K169,M169,O169:Q169,T169:V169,Y169,AE169)=0,"",SUMIFS(Pagos!$D$6:$D$405,Pagos!$B$6:$B$405,A169))</f>
        <v/>
      </c>
      <c r="S169" s="51" t="str">
        <f aca="false">IF(OR(COUNTA(B169:K169,M169,O169:Q169,T169:V169,Y169,AE169)=0,COUNTIFS(Pagos!$B$6:$B$405,A169,Pagos!$C$6:$C$405,"&gt;0")=0),"",_xlfn.MAXIFS(Pagos!$C$6:$C$405,Pagos!$B$6:$B$405,A169))</f>
        <v/>
      </c>
      <c r="T169" s="52"/>
      <c r="U169" s="52"/>
      <c r="V169" s="44"/>
      <c r="W169" s="53" t="str">
        <f aca="false">IF(OR(COUNTA(B169:K169,M169,O169:Q169,T169:V169,Y169,AE169)=0,B169&lt;&gt;"Alojamiento y manutención",LEN(T169&amp;"")=0,LEN(U169&amp;"")=0),"",T169*U169)</f>
        <v/>
      </c>
      <c r="X169" s="49" t="str">
        <f aca="false">IF(OR(COUNTA(B169:K169,M169,O169:Q169,T169:V169,Y169,AE169)=0,B169&lt;&gt;"Asesoría y gestión",LEN(N169&amp;"")=0),"",IF(H169+I169-IF(J169="Sí",I169*IF(LEN(AE169&amp;"")=0,1,AE169),0)=0,0,ROUND(N169*H169/(H169+I169-IF(J169="Sí",I169*IF(LEN(AE169&amp;"")=0,1,AE169),0)),2)))</f>
        <v/>
      </c>
      <c r="Y169" s="44"/>
      <c r="Z169" s="54" t="str">
        <f aca="false">IF(COUNTA(B169:K169,M169,O169:Q169,T169:V169,Y169,AE169)=0,"",IF(OR(COUNTA(B169:K169,M169,O169:Q169,T169:V169,Y169,AE169)=0,LEN(B169&amp;"")=0,LEN(C169&amp;"")=0,LEN(D169&amp;"")=0,LEN(E169&amp;"")=0,LEN(F169&amp;"")=0,LEN(G169&amp;"")=0,LEN(H169&amp;"")=0,LEN(I169&amp;"")=0,LEN(J169&amp;"")=0,LEN(K169&amp;"")=0,LEN(O169&amp;"")=0,LEN(P169&amp;"")=0,LEN(Q169&amp;"")=0,LEN(V169&amp;"")=0,AND(B169="Alojamiento y manutención",OR(LEN(T169&amp;"")=0,LEN(U169&amp;"")=0))),"REVISAR: faltan datos","Completo"))</f>
        <v/>
      </c>
      <c r="AA169" s="55" t="str">
        <f aca="false">IF(COUNTA(B169:K169,M169,O169:Q169,T169:V169,Y169,AE169)=0,"",IF(OR(LEN(Datos!$B$20&amp;"")=0,LEN(F169&amp;"")=0),"REVISAR: falta período/fecha",IF(OR(F169&lt;Datos!$B$22,F169&gt;Datos!$B$21),"REVISAR: emisión fuera de período",IF(COUNTIFS(Pagos!$B$6:$B$405,A169,Pagos!$C$6:$C$405,"&gt;"&amp;Datos!$B$23)&gt;0,"REVISAR: pago fuera de plazo",IF(COUNTIFS(Pagos!$B$6:$B$405,A169,Pagos!$C$6:$C$405,"&gt;"&amp;Datos!$B$21)&gt;0,"REVISAR: arts. 14.3 / 15.4","Sin alerta de fechas")))))</f>
        <v/>
      </c>
      <c r="AB169" s="55" t="str">
        <f aca="false">IF(COUNTA(B169:K169,M169,O169:Q169,T169:V169,Y169,AE169)=0,"",IF(Z169&lt;&gt;"Completo","REVISAR: completar datos",IF(OR(H169&lt;0,I169&lt;0,K169&lt;=0,K169&gt;1,M169&lt;0,M169&gt;L169,O169&lt;0,P169&lt;0,Q169&lt;0,Q169&gt;H169+I169,N169&lt;0,O169&gt;N169,O169+P169&gt;L169+0.01,AND(J169&lt;&gt;"Sí",J169&lt;&gt;"No"),AND(LEN(AE169&amp;"")&lt;&gt;0,OR(AE169&lt;=0,AE169&gt;1,J169&lt;&gt;"Sí"))),"REVISAR: importes incoherentes",IF(ABS(R169-H169-I169)&gt;0.01,"REVISAR: pago incompleto/excesivo",IF(AND(B169="Alojamiento y manutención",OR(T169&lt;=0,U169&lt;=0,MOD(T169,1)&lt;&gt;0,MOD(U169,1)&lt;&gt;0)),"REVISAR: personas/días",IF(AND(Datos!$B$25="No recuperable",J169="Sí",I169&gt;0),"REVISAR: régimen IVA",IF(AND(Datos!$B$25="Totalmente recuperable",I169&gt;0,OR(J169&lt;&gt;"Sí",AND(LEN(AE169&amp;"")&lt;&gt;0,AE169&lt;&gt;1))),"REVISAR: régimen IVA",IF(AND(Datos!$B$25="Parcialmente recuperable",J169="Sí",I169&gt;0,LEN(AE169&amp;"")=0),"REVISAR: indicar % IVA", "Sin alerta de importes"))))))))</f>
        <v/>
      </c>
      <c r="AC169" s="55" t="str">
        <f aca="false">IF(COUNTA(B169:K169,M169,O169:Q169,T169:V169,Y169,AE169)=0,"",IF(OR(COUNTIFS($A$6:$A$205,A169)&gt;1,AND(LEN(D169&amp;"")&gt;0,LEN(E169&amp;"")&gt;0,COUNTIFS($D$6:$D$205,D169,$E$6:$E$205,E169)&gt;1)),"REVISAR: posible duplicado","Sin duplicado"))</f>
        <v/>
      </c>
      <c r="AD169" s="54" t="str">
        <f aca="false">IF(COUNTA(B169:K169,M169,O169:Q169,T169:V169,Y169,AE169)=0,"",IF(LEN(Datos!$B$17&amp;"")=0,"REVISAR: falta concesión",IF(AND(Q169&gt;0,COUNTIFS(Pagos!$B$6:$B$405,A169,Pagos!$E$6:$E$405,"Ingreso retenciones")=0),"REVISAR: acreditación IRPF",IF(LEN(Datos!$B$24&amp;"")=0,"REVISAR: seleccionar modalidad",IF(Datos!$B$24="Normal","Adjuntar factura y pagos","Conservar factura y pagos")))))</f>
        <v/>
      </c>
      <c r="AE169" s="56"/>
    </row>
    <row r="170" customFormat="false" ht="19.5" hidden="false" customHeight="true" outlineLevel="0" collapsed="false">
      <c r="A170" s="43" t="s">
        <v>275</v>
      </c>
      <c r="B170" s="44"/>
      <c r="C170" s="44"/>
      <c r="D170" s="45"/>
      <c r="E170" s="45"/>
      <c r="F170" s="46"/>
      <c r="G170" s="44"/>
      <c r="H170" s="47"/>
      <c r="I170" s="47"/>
      <c r="J170" s="44"/>
      <c r="K170" s="48"/>
      <c r="L170" s="49" t="str">
        <f aca="false">IF(OR(COUNTA(B170:K170,M170,O170:Q170,T170:V170,Y170,AE170)=0,LEN(H170&amp;"")=0,LEN(I170&amp;"")=0,LEN(J170&amp;"")=0,LEN(K170&amp;"")=0),"",ROUND((H170+I170-IF(J170="Sí",I170*IF(LEN(AE170&amp;"")=0,1,AE170),0))*K170,2))</f>
        <v/>
      </c>
      <c r="M170" s="47"/>
      <c r="N170" s="50" t="str">
        <f aca="false">IF(OR(COUNTA(B170:K170,M170,O170:Q170,T170:V170,Y170,AE170)=0,LEN(L170&amp;"")=0),"",IF(B170="Otros costes no subvencionables",0,IF(B170="Alojamiento y manutención",IF(LEN(W170&amp;"")=0,"",ROUND(MAX(0,MIN(L170-M170,W170*80)),2)),ROUND(L170-M170,2))))</f>
        <v/>
      </c>
      <c r="O170" s="47"/>
      <c r="P170" s="47"/>
      <c r="Q170" s="47"/>
      <c r="R170" s="49" t="str">
        <f aca="false">IF(COUNTA(B170:K170,M170,O170:Q170,T170:V170,Y170,AE170)=0,"",SUMIFS(Pagos!$D$6:$D$405,Pagos!$B$6:$B$405,A170))</f>
        <v/>
      </c>
      <c r="S170" s="51" t="str">
        <f aca="false">IF(OR(COUNTA(B170:K170,M170,O170:Q170,T170:V170,Y170,AE170)=0,COUNTIFS(Pagos!$B$6:$B$405,A170,Pagos!$C$6:$C$405,"&gt;0")=0),"",_xlfn.MAXIFS(Pagos!$C$6:$C$405,Pagos!$B$6:$B$405,A170))</f>
        <v/>
      </c>
      <c r="T170" s="52"/>
      <c r="U170" s="52"/>
      <c r="V170" s="44"/>
      <c r="W170" s="53" t="str">
        <f aca="false">IF(OR(COUNTA(B170:K170,M170,O170:Q170,T170:V170,Y170,AE170)=0,B170&lt;&gt;"Alojamiento y manutención",LEN(T170&amp;"")=0,LEN(U170&amp;"")=0),"",T170*U170)</f>
        <v/>
      </c>
      <c r="X170" s="49" t="str">
        <f aca="false">IF(OR(COUNTA(B170:K170,M170,O170:Q170,T170:V170,Y170,AE170)=0,B170&lt;&gt;"Asesoría y gestión",LEN(N170&amp;"")=0),"",IF(H170+I170-IF(J170="Sí",I170*IF(LEN(AE170&amp;"")=0,1,AE170),0)=0,0,ROUND(N170*H170/(H170+I170-IF(J170="Sí",I170*IF(LEN(AE170&amp;"")=0,1,AE170),0)),2)))</f>
        <v/>
      </c>
      <c r="Y170" s="44"/>
      <c r="Z170" s="54" t="str">
        <f aca="false">IF(COUNTA(B170:K170,M170,O170:Q170,T170:V170,Y170,AE170)=0,"",IF(OR(COUNTA(B170:K170,M170,O170:Q170,T170:V170,Y170,AE170)=0,LEN(B170&amp;"")=0,LEN(C170&amp;"")=0,LEN(D170&amp;"")=0,LEN(E170&amp;"")=0,LEN(F170&amp;"")=0,LEN(G170&amp;"")=0,LEN(H170&amp;"")=0,LEN(I170&amp;"")=0,LEN(J170&amp;"")=0,LEN(K170&amp;"")=0,LEN(O170&amp;"")=0,LEN(P170&amp;"")=0,LEN(Q170&amp;"")=0,LEN(V170&amp;"")=0,AND(B170="Alojamiento y manutención",OR(LEN(T170&amp;"")=0,LEN(U170&amp;"")=0))),"REVISAR: faltan datos","Completo"))</f>
        <v/>
      </c>
      <c r="AA170" s="55" t="str">
        <f aca="false">IF(COUNTA(B170:K170,M170,O170:Q170,T170:V170,Y170,AE170)=0,"",IF(OR(LEN(Datos!$B$20&amp;"")=0,LEN(F170&amp;"")=0),"REVISAR: falta período/fecha",IF(OR(F170&lt;Datos!$B$22,F170&gt;Datos!$B$21),"REVISAR: emisión fuera de período",IF(COUNTIFS(Pagos!$B$6:$B$405,A170,Pagos!$C$6:$C$405,"&gt;"&amp;Datos!$B$23)&gt;0,"REVISAR: pago fuera de plazo",IF(COUNTIFS(Pagos!$B$6:$B$405,A170,Pagos!$C$6:$C$405,"&gt;"&amp;Datos!$B$21)&gt;0,"REVISAR: arts. 14.3 / 15.4","Sin alerta de fechas")))))</f>
        <v/>
      </c>
      <c r="AB170" s="55" t="str">
        <f aca="false">IF(COUNTA(B170:K170,M170,O170:Q170,T170:V170,Y170,AE170)=0,"",IF(Z170&lt;&gt;"Completo","REVISAR: completar datos",IF(OR(H170&lt;0,I170&lt;0,K170&lt;=0,K170&gt;1,M170&lt;0,M170&gt;L170,O170&lt;0,P170&lt;0,Q170&lt;0,Q170&gt;H170+I170,N170&lt;0,O170&gt;N170,O170+P170&gt;L170+0.01,AND(J170&lt;&gt;"Sí",J170&lt;&gt;"No"),AND(LEN(AE170&amp;"")&lt;&gt;0,OR(AE170&lt;=0,AE170&gt;1,J170&lt;&gt;"Sí"))),"REVISAR: importes incoherentes",IF(ABS(R170-H170-I170)&gt;0.01,"REVISAR: pago incompleto/excesivo",IF(AND(B170="Alojamiento y manutención",OR(T170&lt;=0,U170&lt;=0,MOD(T170,1)&lt;&gt;0,MOD(U170,1)&lt;&gt;0)),"REVISAR: personas/días",IF(AND(Datos!$B$25="No recuperable",J170="Sí",I170&gt;0),"REVISAR: régimen IVA",IF(AND(Datos!$B$25="Totalmente recuperable",I170&gt;0,OR(J170&lt;&gt;"Sí",AND(LEN(AE170&amp;"")&lt;&gt;0,AE170&lt;&gt;1))),"REVISAR: régimen IVA",IF(AND(Datos!$B$25="Parcialmente recuperable",J170="Sí",I170&gt;0,LEN(AE170&amp;"")=0),"REVISAR: indicar % IVA", "Sin alerta de importes"))))))))</f>
        <v/>
      </c>
      <c r="AC170" s="55" t="str">
        <f aca="false">IF(COUNTA(B170:K170,M170,O170:Q170,T170:V170,Y170,AE170)=0,"",IF(OR(COUNTIFS($A$6:$A$205,A170)&gt;1,AND(LEN(D170&amp;"")&gt;0,LEN(E170&amp;"")&gt;0,COUNTIFS($D$6:$D$205,D170,$E$6:$E$205,E170)&gt;1)),"REVISAR: posible duplicado","Sin duplicado"))</f>
        <v/>
      </c>
      <c r="AD170" s="54" t="str">
        <f aca="false">IF(COUNTA(B170:K170,M170,O170:Q170,T170:V170,Y170,AE170)=0,"",IF(LEN(Datos!$B$17&amp;"")=0,"REVISAR: falta concesión",IF(AND(Q170&gt;0,COUNTIFS(Pagos!$B$6:$B$405,A170,Pagos!$E$6:$E$405,"Ingreso retenciones")=0),"REVISAR: acreditación IRPF",IF(LEN(Datos!$B$24&amp;"")=0,"REVISAR: seleccionar modalidad",IF(Datos!$B$24="Normal","Adjuntar factura y pagos","Conservar factura y pagos")))))</f>
        <v/>
      </c>
      <c r="AE170" s="56"/>
    </row>
    <row r="171" customFormat="false" ht="19.5" hidden="false" customHeight="true" outlineLevel="0" collapsed="false">
      <c r="A171" s="43" t="s">
        <v>276</v>
      </c>
      <c r="B171" s="44"/>
      <c r="C171" s="44"/>
      <c r="D171" s="45"/>
      <c r="E171" s="45"/>
      <c r="F171" s="46"/>
      <c r="G171" s="44"/>
      <c r="H171" s="47"/>
      <c r="I171" s="47"/>
      <c r="J171" s="44"/>
      <c r="K171" s="48"/>
      <c r="L171" s="49" t="str">
        <f aca="false">IF(OR(COUNTA(B171:K171,M171,O171:Q171,T171:V171,Y171,AE171)=0,LEN(H171&amp;"")=0,LEN(I171&amp;"")=0,LEN(J171&amp;"")=0,LEN(K171&amp;"")=0),"",ROUND((H171+I171-IF(J171="Sí",I171*IF(LEN(AE171&amp;"")=0,1,AE171),0))*K171,2))</f>
        <v/>
      </c>
      <c r="M171" s="47"/>
      <c r="N171" s="50" t="str">
        <f aca="false">IF(OR(COUNTA(B171:K171,M171,O171:Q171,T171:V171,Y171,AE171)=0,LEN(L171&amp;"")=0),"",IF(B171="Otros costes no subvencionables",0,IF(B171="Alojamiento y manutención",IF(LEN(W171&amp;"")=0,"",ROUND(MAX(0,MIN(L171-M171,W171*80)),2)),ROUND(L171-M171,2))))</f>
        <v/>
      </c>
      <c r="O171" s="47"/>
      <c r="P171" s="47"/>
      <c r="Q171" s="47"/>
      <c r="R171" s="49" t="str">
        <f aca="false">IF(COUNTA(B171:K171,M171,O171:Q171,T171:V171,Y171,AE171)=0,"",SUMIFS(Pagos!$D$6:$D$405,Pagos!$B$6:$B$405,A171))</f>
        <v/>
      </c>
      <c r="S171" s="51" t="str">
        <f aca="false">IF(OR(COUNTA(B171:K171,M171,O171:Q171,T171:V171,Y171,AE171)=0,COUNTIFS(Pagos!$B$6:$B$405,A171,Pagos!$C$6:$C$405,"&gt;0")=0),"",_xlfn.MAXIFS(Pagos!$C$6:$C$405,Pagos!$B$6:$B$405,A171))</f>
        <v/>
      </c>
      <c r="T171" s="52"/>
      <c r="U171" s="52"/>
      <c r="V171" s="44"/>
      <c r="W171" s="53" t="str">
        <f aca="false">IF(OR(COUNTA(B171:K171,M171,O171:Q171,T171:V171,Y171,AE171)=0,B171&lt;&gt;"Alojamiento y manutención",LEN(T171&amp;"")=0,LEN(U171&amp;"")=0),"",T171*U171)</f>
        <v/>
      </c>
      <c r="X171" s="49" t="str">
        <f aca="false">IF(OR(COUNTA(B171:K171,M171,O171:Q171,T171:V171,Y171,AE171)=0,B171&lt;&gt;"Asesoría y gestión",LEN(N171&amp;"")=0),"",IF(H171+I171-IF(J171="Sí",I171*IF(LEN(AE171&amp;"")=0,1,AE171),0)=0,0,ROUND(N171*H171/(H171+I171-IF(J171="Sí",I171*IF(LEN(AE171&amp;"")=0,1,AE171),0)),2)))</f>
        <v/>
      </c>
      <c r="Y171" s="44"/>
      <c r="Z171" s="54" t="str">
        <f aca="false">IF(COUNTA(B171:K171,M171,O171:Q171,T171:V171,Y171,AE171)=0,"",IF(OR(COUNTA(B171:K171,M171,O171:Q171,T171:V171,Y171,AE171)=0,LEN(B171&amp;"")=0,LEN(C171&amp;"")=0,LEN(D171&amp;"")=0,LEN(E171&amp;"")=0,LEN(F171&amp;"")=0,LEN(G171&amp;"")=0,LEN(H171&amp;"")=0,LEN(I171&amp;"")=0,LEN(J171&amp;"")=0,LEN(K171&amp;"")=0,LEN(O171&amp;"")=0,LEN(P171&amp;"")=0,LEN(Q171&amp;"")=0,LEN(V171&amp;"")=0,AND(B171="Alojamiento y manutención",OR(LEN(T171&amp;"")=0,LEN(U171&amp;"")=0))),"REVISAR: faltan datos","Completo"))</f>
        <v/>
      </c>
      <c r="AA171" s="55" t="str">
        <f aca="false">IF(COUNTA(B171:K171,M171,O171:Q171,T171:V171,Y171,AE171)=0,"",IF(OR(LEN(Datos!$B$20&amp;"")=0,LEN(F171&amp;"")=0),"REVISAR: falta período/fecha",IF(OR(F171&lt;Datos!$B$22,F171&gt;Datos!$B$21),"REVISAR: emisión fuera de período",IF(COUNTIFS(Pagos!$B$6:$B$405,A171,Pagos!$C$6:$C$405,"&gt;"&amp;Datos!$B$23)&gt;0,"REVISAR: pago fuera de plazo",IF(COUNTIFS(Pagos!$B$6:$B$405,A171,Pagos!$C$6:$C$405,"&gt;"&amp;Datos!$B$21)&gt;0,"REVISAR: arts. 14.3 / 15.4","Sin alerta de fechas")))))</f>
        <v/>
      </c>
      <c r="AB171" s="55" t="str">
        <f aca="false">IF(COUNTA(B171:K171,M171,O171:Q171,T171:V171,Y171,AE171)=0,"",IF(Z171&lt;&gt;"Completo","REVISAR: completar datos",IF(OR(H171&lt;0,I171&lt;0,K171&lt;=0,K171&gt;1,M171&lt;0,M171&gt;L171,O171&lt;0,P171&lt;0,Q171&lt;0,Q171&gt;H171+I171,N171&lt;0,O171&gt;N171,O171+P171&gt;L171+0.01,AND(J171&lt;&gt;"Sí",J171&lt;&gt;"No"),AND(LEN(AE171&amp;"")&lt;&gt;0,OR(AE171&lt;=0,AE171&gt;1,J171&lt;&gt;"Sí"))),"REVISAR: importes incoherentes",IF(ABS(R171-H171-I171)&gt;0.01,"REVISAR: pago incompleto/excesivo",IF(AND(B171="Alojamiento y manutención",OR(T171&lt;=0,U171&lt;=0,MOD(T171,1)&lt;&gt;0,MOD(U171,1)&lt;&gt;0)),"REVISAR: personas/días",IF(AND(Datos!$B$25="No recuperable",J171="Sí",I171&gt;0),"REVISAR: régimen IVA",IF(AND(Datos!$B$25="Totalmente recuperable",I171&gt;0,OR(J171&lt;&gt;"Sí",AND(LEN(AE171&amp;"")&lt;&gt;0,AE171&lt;&gt;1))),"REVISAR: régimen IVA",IF(AND(Datos!$B$25="Parcialmente recuperable",J171="Sí",I171&gt;0,LEN(AE171&amp;"")=0),"REVISAR: indicar % IVA", "Sin alerta de importes"))))))))</f>
        <v/>
      </c>
      <c r="AC171" s="55" t="str">
        <f aca="false">IF(COUNTA(B171:K171,M171,O171:Q171,T171:V171,Y171,AE171)=0,"",IF(OR(COUNTIFS($A$6:$A$205,A171)&gt;1,AND(LEN(D171&amp;"")&gt;0,LEN(E171&amp;"")&gt;0,COUNTIFS($D$6:$D$205,D171,$E$6:$E$205,E171)&gt;1)),"REVISAR: posible duplicado","Sin duplicado"))</f>
        <v/>
      </c>
      <c r="AD171" s="54" t="str">
        <f aca="false">IF(COUNTA(B171:K171,M171,O171:Q171,T171:V171,Y171,AE171)=0,"",IF(LEN(Datos!$B$17&amp;"")=0,"REVISAR: falta concesión",IF(AND(Q171&gt;0,COUNTIFS(Pagos!$B$6:$B$405,A171,Pagos!$E$6:$E$405,"Ingreso retenciones")=0),"REVISAR: acreditación IRPF",IF(LEN(Datos!$B$24&amp;"")=0,"REVISAR: seleccionar modalidad",IF(Datos!$B$24="Normal","Adjuntar factura y pagos","Conservar factura y pagos")))))</f>
        <v/>
      </c>
      <c r="AE171" s="56"/>
    </row>
    <row r="172" customFormat="false" ht="19.5" hidden="false" customHeight="true" outlineLevel="0" collapsed="false">
      <c r="A172" s="43" t="s">
        <v>277</v>
      </c>
      <c r="B172" s="44"/>
      <c r="C172" s="44"/>
      <c r="D172" s="45"/>
      <c r="E172" s="45"/>
      <c r="F172" s="46"/>
      <c r="G172" s="44"/>
      <c r="H172" s="47"/>
      <c r="I172" s="47"/>
      <c r="J172" s="44"/>
      <c r="K172" s="48"/>
      <c r="L172" s="49" t="str">
        <f aca="false">IF(OR(COUNTA(B172:K172,M172,O172:Q172,T172:V172,Y172,AE172)=0,LEN(H172&amp;"")=0,LEN(I172&amp;"")=0,LEN(J172&amp;"")=0,LEN(K172&amp;"")=0),"",ROUND((H172+I172-IF(J172="Sí",I172*IF(LEN(AE172&amp;"")=0,1,AE172),0))*K172,2))</f>
        <v/>
      </c>
      <c r="M172" s="47"/>
      <c r="N172" s="50" t="str">
        <f aca="false">IF(OR(COUNTA(B172:K172,M172,O172:Q172,T172:V172,Y172,AE172)=0,LEN(L172&amp;"")=0),"",IF(B172="Otros costes no subvencionables",0,IF(B172="Alojamiento y manutención",IF(LEN(W172&amp;"")=0,"",ROUND(MAX(0,MIN(L172-M172,W172*80)),2)),ROUND(L172-M172,2))))</f>
        <v/>
      </c>
      <c r="O172" s="47"/>
      <c r="P172" s="47"/>
      <c r="Q172" s="47"/>
      <c r="R172" s="49" t="str">
        <f aca="false">IF(COUNTA(B172:K172,M172,O172:Q172,T172:V172,Y172,AE172)=0,"",SUMIFS(Pagos!$D$6:$D$405,Pagos!$B$6:$B$405,A172))</f>
        <v/>
      </c>
      <c r="S172" s="51" t="str">
        <f aca="false">IF(OR(COUNTA(B172:K172,M172,O172:Q172,T172:V172,Y172,AE172)=0,COUNTIFS(Pagos!$B$6:$B$405,A172,Pagos!$C$6:$C$405,"&gt;0")=0),"",_xlfn.MAXIFS(Pagos!$C$6:$C$405,Pagos!$B$6:$B$405,A172))</f>
        <v/>
      </c>
      <c r="T172" s="52"/>
      <c r="U172" s="52"/>
      <c r="V172" s="44"/>
      <c r="W172" s="53" t="str">
        <f aca="false">IF(OR(COUNTA(B172:K172,M172,O172:Q172,T172:V172,Y172,AE172)=0,B172&lt;&gt;"Alojamiento y manutención",LEN(T172&amp;"")=0,LEN(U172&amp;"")=0),"",T172*U172)</f>
        <v/>
      </c>
      <c r="X172" s="49" t="str">
        <f aca="false">IF(OR(COUNTA(B172:K172,M172,O172:Q172,T172:V172,Y172,AE172)=0,B172&lt;&gt;"Asesoría y gestión",LEN(N172&amp;"")=0),"",IF(H172+I172-IF(J172="Sí",I172*IF(LEN(AE172&amp;"")=0,1,AE172),0)=0,0,ROUND(N172*H172/(H172+I172-IF(J172="Sí",I172*IF(LEN(AE172&amp;"")=0,1,AE172),0)),2)))</f>
        <v/>
      </c>
      <c r="Y172" s="44"/>
      <c r="Z172" s="54" t="str">
        <f aca="false">IF(COUNTA(B172:K172,M172,O172:Q172,T172:V172,Y172,AE172)=0,"",IF(OR(COUNTA(B172:K172,M172,O172:Q172,T172:V172,Y172,AE172)=0,LEN(B172&amp;"")=0,LEN(C172&amp;"")=0,LEN(D172&amp;"")=0,LEN(E172&amp;"")=0,LEN(F172&amp;"")=0,LEN(G172&amp;"")=0,LEN(H172&amp;"")=0,LEN(I172&amp;"")=0,LEN(J172&amp;"")=0,LEN(K172&amp;"")=0,LEN(O172&amp;"")=0,LEN(P172&amp;"")=0,LEN(Q172&amp;"")=0,LEN(V172&amp;"")=0,AND(B172="Alojamiento y manutención",OR(LEN(T172&amp;"")=0,LEN(U172&amp;"")=0))),"REVISAR: faltan datos","Completo"))</f>
        <v/>
      </c>
      <c r="AA172" s="55" t="str">
        <f aca="false">IF(COUNTA(B172:K172,M172,O172:Q172,T172:V172,Y172,AE172)=0,"",IF(OR(LEN(Datos!$B$20&amp;"")=0,LEN(F172&amp;"")=0),"REVISAR: falta período/fecha",IF(OR(F172&lt;Datos!$B$22,F172&gt;Datos!$B$21),"REVISAR: emisión fuera de período",IF(COUNTIFS(Pagos!$B$6:$B$405,A172,Pagos!$C$6:$C$405,"&gt;"&amp;Datos!$B$23)&gt;0,"REVISAR: pago fuera de plazo",IF(COUNTIFS(Pagos!$B$6:$B$405,A172,Pagos!$C$6:$C$405,"&gt;"&amp;Datos!$B$21)&gt;0,"REVISAR: arts. 14.3 / 15.4","Sin alerta de fechas")))))</f>
        <v/>
      </c>
      <c r="AB172" s="55" t="str">
        <f aca="false">IF(COUNTA(B172:K172,M172,O172:Q172,T172:V172,Y172,AE172)=0,"",IF(Z172&lt;&gt;"Completo","REVISAR: completar datos",IF(OR(H172&lt;0,I172&lt;0,K172&lt;=0,K172&gt;1,M172&lt;0,M172&gt;L172,O172&lt;0,P172&lt;0,Q172&lt;0,Q172&gt;H172+I172,N172&lt;0,O172&gt;N172,O172+P172&gt;L172+0.01,AND(J172&lt;&gt;"Sí",J172&lt;&gt;"No"),AND(LEN(AE172&amp;"")&lt;&gt;0,OR(AE172&lt;=0,AE172&gt;1,J172&lt;&gt;"Sí"))),"REVISAR: importes incoherentes",IF(ABS(R172-H172-I172)&gt;0.01,"REVISAR: pago incompleto/excesivo",IF(AND(B172="Alojamiento y manutención",OR(T172&lt;=0,U172&lt;=0,MOD(T172,1)&lt;&gt;0,MOD(U172,1)&lt;&gt;0)),"REVISAR: personas/días",IF(AND(Datos!$B$25="No recuperable",J172="Sí",I172&gt;0),"REVISAR: régimen IVA",IF(AND(Datos!$B$25="Totalmente recuperable",I172&gt;0,OR(J172&lt;&gt;"Sí",AND(LEN(AE172&amp;"")&lt;&gt;0,AE172&lt;&gt;1))),"REVISAR: régimen IVA",IF(AND(Datos!$B$25="Parcialmente recuperable",J172="Sí",I172&gt;0,LEN(AE172&amp;"")=0),"REVISAR: indicar % IVA", "Sin alerta de importes"))))))))</f>
        <v/>
      </c>
      <c r="AC172" s="55" t="str">
        <f aca="false">IF(COUNTA(B172:K172,M172,O172:Q172,T172:V172,Y172,AE172)=0,"",IF(OR(COUNTIFS($A$6:$A$205,A172)&gt;1,AND(LEN(D172&amp;"")&gt;0,LEN(E172&amp;"")&gt;0,COUNTIFS($D$6:$D$205,D172,$E$6:$E$205,E172)&gt;1)),"REVISAR: posible duplicado","Sin duplicado"))</f>
        <v/>
      </c>
      <c r="AD172" s="54" t="str">
        <f aca="false">IF(COUNTA(B172:K172,M172,O172:Q172,T172:V172,Y172,AE172)=0,"",IF(LEN(Datos!$B$17&amp;"")=0,"REVISAR: falta concesión",IF(AND(Q172&gt;0,COUNTIFS(Pagos!$B$6:$B$405,A172,Pagos!$E$6:$E$405,"Ingreso retenciones")=0),"REVISAR: acreditación IRPF",IF(LEN(Datos!$B$24&amp;"")=0,"REVISAR: seleccionar modalidad",IF(Datos!$B$24="Normal","Adjuntar factura y pagos","Conservar factura y pagos")))))</f>
        <v/>
      </c>
      <c r="AE172" s="56"/>
    </row>
    <row r="173" customFormat="false" ht="19.5" hidden="false" customHeight="true" outlineLevel="0" collapsed="false">
      <c r="A173" s="43" t="s">
        <v>278</v>
      </c>
      <c r="B173" s="44"/>
      <c r="C173" s="44"/>
      <c r="D173" s="45"/>
      <c r="E173" s="45"/>
      <c r="F173" s="46"/>
      <c r="G173" s="44"/>
      <c r="H173" s="47"/>
      <c r="I173" s="47"/>
      <c r="J173" s="44"/>
      <c r="K173" s="48"/>
      <c r="L173" s="49" t="str">
        <f aca="false">IF(OR(COUNTA(B173:K173,M173,O173:Q173,T173:V173,Y173,AE173)=0,LEN(H173&amp;"")=0,LEN(I173&amp;"")=0,LEN(J173&amp;"")=0,LEN(K173&amp;"")=0),"",ROUND((H173+I173-IF(J173="Sí",I173*IF(LEN(AE173&amp;"")=0,1,AE173),0))*K173,2))</f>
        <v/>
      </c>
      <c r="M173" s="47"/>
      <c r="N173" s="50" t="str">
        <f aca="false">IF(OR(COUNTA(B173:K173,M173,O173:Q173,T173:V173,Y173,AE173)=0,LEN(L173&amp;"")=0),"",IF(B173="Otros costes no subvencionables",0,IF(B173="Alojamiento y manutención",IF(LEN(W173&amp;"")=0,"",ROUND(MAX(0,MIN(L173-M173,W173*80)),2)),ROUND(L173-M173,2))))</f>
        <v/>
      </c>
      <c r="O173" s="47"/>
      <c r="P173" s="47"/>
      <c r="Q173" s="47"/>
      <c r="R173" s="49" t="str">
        <f aca="false">IF(COUNTA(B173:K173,M173,O173:Q173,T173:V173,Y173,AE173)=0,"",SUMIFS(Pagos!$D$6:$D$405,Pagos!$B$6:$B$405,A173))</f>
        <v/>
      </c>
      <c r="S173" s="51" t="str">
        <f aca="false">IF(OR(COUNTA(B173:K173,M173,O173:Q173,T173:V173,Y173,AE173)=0,COUNTIFS(Pagos!$B$6:$B$405,A173,Pagos!$C$6:$C$405,"&gt;0")=0),"",_xlfn.MAXIFS(Pagos!$C$6:$C$405,Pagos!$B$6:$B$405,A173))</f>
        <v/>
      </c>
      <c r="T173" s="52"/>
      <c r="U173" s="52"/>
      <c r="V173" s="44"/>
      <c r="W173" s="53" t="str">
        <f aca="false">IF(OR(COUNTA(B173:K173,M173,O173:Q173,T173:V173,Y173,AE173)=0,B173&lt;&gt;"Alojamiento y manutención",LEN(T173&amp;"")=0,LEN(U173&amp;"")=0),"",T173*U173)</f>
        <v/>
      </c>
      <c r="X173" s="49" t="str">
        <f aca="false">IF(OR(COUNTA(B173:K173,M173,O173:Q173,T173:V173,Y173,AE173)=0,B173&lt;&gt;"Asesoría y gestión",LEN(N173&amp;"")=0),"",IF(H173+I173-IF(J173="Sí",I173*IF(LEN(AE173&amp;"")=0,1,AE173),0)=0,0,ROUND(N173*H173/(H173+I173-IF(J173="Sí",I173*IF(LEN(AE173&amp;"")=0,1,AE173),0)),2)))</f>
        <v/>
      </c>
      <c r="Y173" s="44"/>
      <c r="Z173" s="54" t="str">
        <f aca="false">IF(COUNTA(B173:K173,M173,O173:Q173,T173:V173,Y173,AE173)=0,"",IF(OR(COUNTA(B173:K173,M173,O173:Q173,T173:V173,Y173,AE173)=0,LEN(B173&amp;"")=0,LEN(C173&amp;"")=0,LEN(D173&amp;"")=0,LEN(E173&amp;"")=0,LEN(F173&amp;"")=0,LEN(G173&amp;"")=0,LEN(H173&amp;"")=0,LEN(I173&amp;"")=0,LEN(J173&amp;"")=0,LEN(K173&amp;"")=0,LEN(O173&amp;"")=0,LEN(P173&amp;"")=0,LEN(Q173&amp;"")=0,LEN(V173&amp;"")=0,AND(B173="Alojamiento y manutención",OR(LEN(T173&amp;"")=0,LEN(U173&amp;"")=0))),"REVISAR: faltan datos","Completo"))</f>
        <v/>
      </c>
      <c r="AA173" s="55" t="str">
        <f aca="false">IF(COUNTA(B173:K173,M173,O173:Q173,T173:V173,Y173,AE173)=0,"",IF(OR(LEN(Datos!$B$20&amp;"")=0,LEN(F173&amp;"")=0),"REVISAR: falta período/fecha",IF(OR(F173&lt;Datos!$B$22,F173&gt;Datos!$B$21),"REVISAR: emisión fuera de período",IF(COUNTIFS(Pagos!$B$6:$B$405,A173,Pagos!$C$6:$C$405,"&gt;"&amp;Datos!$B$23)&gt;0,"REVISAR: pago fuera de plazo",IF(COUNTIFS(Pagos!$B$6:$B$405,A173,Pagos!$C$6:$C$405,"&gt;"&amp;Datos!$B$21)&gt;0,"REVISAR: arts. 14.3 / 15.4","Sin alerta de fechas")))))</f>
        <v/>
      </c>
      <c r="AB173" s="55" t="str">
        <f aca="false">IF(COUNTA(B173:K173,M173,O173:Q173,T173:V173,Y173,AE173)=0,"",IF(Z173&lt;&gt;"Completo","REVISAR: completar datos",IF(OR(H173&lt;0,I173&lt;0,K173&lt;=0,K173&gt;1,M173&lt;0,M173&gt;L173,O173&lt;0,P173&lt;0,Q173&lt;0,Q173&gt;H173+I173,N173&lt;0,O173&gt;N173,O173+P173&gt;L173+0.01,AND(J173&lt;&gt;"Sí",J173&lt;&gt;"No"),AND(LEN(AE173&amp;"")&lt;&gt;0,OR(AE173&lt;=0,AE173&gt;1,J173&lt;&gt;"Sí"))),"REVISAR: importes incoherentes",IF(ABS(R173-H173-I173)&gt;0.01,"REVISAR: pago incompleto/excesivo",IF(AND(B173="Alojamiento y manutención",OR(T173&lt;=0,U173&lt;=0,MOD(T173,1)&lt;&gt;0,MOD(U173,1)&lt;&gt;0)),"REVISAR: personas/días",IF(AND(Datos!$B$25="No recuperable",J173="Sí",I173&gt;0),"REVISAR: régimen IVA",IF(AND(Datos!$B$25="Totalmente recuperable",I173&gt;0,OR(J173&lt;&gt;"Sí",AND(LEN(AE173&amp;"")&lt;&gt;0,AE173&lt;&gt;1))),"REVISAR: régimen IVA",IF(AND(Datos!$B$25="Parcialmente recuperable",J173="Sí",I173&gt;0,LEN(AE173&amp;"")=0),"REVISAR: indicar % IVA", "Sin alerta de importes"))))))))</f>
        <v/>
      </c>
      <c r="AC173" s="55" t="str">
        <f aca="false">IF(COUNTA(B173:K173,M173,O173:Q173,T173:V173,Y173,AE173)=0,"",IF(OR(COUNTIFS($A$6:$A$205,A173)&gt;1,AND(LEN(D173&amp;"")&gt;0,LEN(E173&amp;"")&gt;0,COUNTIFS($D$6:$D$205,D173,$E$6:$E$205,E173)&gt;1)),"REVISAR: posible duplicado","Sin duplicado"))</f>
        <v/>
      </c>
      <c r="AD173" s="54" t="str">
        <f aca="false">IF(COUNTA(B173:K173,M173,O173:Q173,T173:V173,Y173,AE173)=0,"",IF(LEN(Datos!$B$17&amp;"")=0,"REVISAR: falta concesión",IF(AND(Q173&gt;0,COUNTIFS(Pagos!$B$6:$B$405,A173,Pagos!$E$6:$E$405,"Ingreso retenciones")=0),"REVISAR: acreditación IRPF",IF(LEN(Datos!$B$24&amp;"")=0,"REVISAR: seleccionar modalidad",IF(Datos!$B$24="Normal","Adjuntar factura y pagos","Conservar factura y pagos")))))</f>
        <v/>
      </c>
      <c r="AE173" s="56"/>
    </row>
    <row r="174" customFormat="false" ht="19.5" hidden="false" customHeight="true" outlineLevel="0" collapsed="false">
      <c r="A174" s="43" t="s">
        <v>279</v>
      </c>
      <c r="B174" s="44"/>
      <c r="C174" s="44"/>
      <c r="D174" s="45"/>
      <c r="E174" s="45"/>
      <c r="F174" s="46"/>
      <c r="G174" s="44"/>
      <c r="H174" s="47"/>
      <c r="I174" s="47"/>
      <c r="J174" s="44"/>
      <c r="K174" s="48"/>
      <c r="L174" s="49" t="str">
        <f aca="false">IF(OR(COUNTA(B174:K174,M174,O174:Q174,T174:V174,Y174,AE174)=0,LEN(H174&amp;"")=0,LEN(I174&amp;"")=0,LEN(J174&amp;"")=0,LEN(K174&amp;"")=0),"",ROUND((H174+I174-IF(J174="Sí",I174*IF(LEN(AE174&amp;"")=0,1,AE174),0))*K174,2))</f>
        <v/>
      </c>
      <c r="M174" s="47"/>
      <c r="N174" s="50" t="str">
        <f aca="false">IF(OR(COUNTA(B174:K174,M174,O174:Q174,T174:V174,Y174,AE174)=0,LEN(L174&amp;"")=0),"",IF(B174="Otros costes no subvencionables",0,IF(B174="Alojamiento y manutención",IF(LEN(W174&amp;"")=0,"",ROUND(MAX(0,MIN(L174-M174,W174*80)),2)),ROUND(L174-M174,2))))</f>
        <v/>
      </c>
      <c r="O174" s="47"/>
      <c r="P174" s="47"/>
      <c r="Q174" s="47"/>
      <c r="R174" s="49" t="str">
        <f aca="false">IF(COUNTA(B174:K174,M174,O174:Q174,T174:V174,Y174,AE174)=0,"",SUMIFS(Pagos!$D$6:$D$405,Pagos!$B$6:$B$405,A174))</f>
        <v/>
      </c>
      <c r="S174" s="51" t="str">
        <f aca="false">IF(OR(COUNTA(B174:K174,M174,O174:Q174,T174:V174,Y174,AE174)=0,COUNTIFS(Pagos!$B$6:$B$405,A174,Pagos!$C$6:$C$405,"&gt;0")=0),"",_xlfn.MAXIFS(Pagos!$C$6:$C$405,Pagos!$B$6:$B$405,A174))</f>
        <v/>
      </c>
      <c r="T174" s="52"/>
      <c r="U174" s="52"/>
      <c r="V174" s="44"/>
      <c r="W174" s="53" t="str">
        <f aca="false">IF(OR(COUNTA(B174:K174,M174,O174:Q174,T174:V174,Y174,AE174)=0,B174&lt;&gt;"Alojamiento y manutención",LEN(T174&amp;"")=0,LEN(U174&amp;"")=0),"",T174*U174)</f>
        <v/>
      </c>
      <c r="X174" s="49" t="str">
        <f aca="false">IF(OR(COUNTA(B174:K174,M174,O174:Q174,T174:V174,Y174,AE174)=0,B174&lt;&gt;"Asesoría y gestión",LEN(N174&amp;"")=0),"",IF(H174+I174-IF(J174="Sí",I174*IF(LEN(AE174&amp;"")=0,1,AE174),0)=0,0,ROUND(N174*H174/(H174+I174-IF(J174="Sí",I174*IF(LEN(AE174&amp;"")=0,1,AE174),0)),2)))</f>
        <v/>
      </c>
      <c r="Y174" s="44"/>
      <c r="Z174" s="54" t="str">
        <f aca="false">IF(COUNTA(B174:K174,M174,O174:Q174,T174:V174,Y174,AE174)=0,"",IF(OR(COUNTA(B174:K174,M174,O174:Q174,T174:V174,Y174,AE174)=0,LEN(B174&amp;"")=0,LEN(C174&amp;"")=0,LEN(D174&amp;"")=0,LEN(E174&amp;"")=0,LEN(F174&amp;"")=0,LEN(G174&amp;"")=0,LEN(H174&amp;"")=0,LEN(I174&amp;"")=0,LEN(J174&amp;"")=0,LEN(K174&amp;"")=0,LEN(O174&amp;"")=0,LEN(P174&amp;"")=0,LEN(Q174&amp;"")=0,LEN(V174&amp;"")=0,AND(B174="Alojamiento y manutención",OR(LEN(T174&amp;"")=0,LEN(U174&amp;"")=0))),"REVISAR: faltan datos","Completo"))</f>
        <v/>
      </c>
      <c r="AA174" s="55" t="str">
        <f aca="false">IF(COUNTA(B174:K174,M174,O174:Q174,T174:V174,Y174,AE174)=0,"",IF(OR(LEN(Datos!$B$20&amp;"")=0,LEN(F174&amp;"")=0),"REVISAR: falta período/fecha",IF(OR(F174&lt;Datos!$B$22,F174&gt;Datos!$B$21),"REVISAR: emisión fuera de período",IF(COUNTIFS(Pagos!$B$6:$B$405,A174,Pagos!$C$6:$C$405,"&gt;"&amp;Datos!$B$23)&gt;0,"REVISAR: pago fuera de plazo",IF(COUNTIFS(Pagos!$B$6:$B$405,A174,Pagos!$C$6:$C$405,"&gt;"&amp;Datos!$B$21)&gt;0,"REVISAR: arts. 14.3 / 15.4","Sin alerta de fechas")))))</f>
        <v/>
      </c>
      <c r="AB174" s="55" t="str">
        <f aca="false">IF(COUNTA(B174:K174,M174,O174:Q174,T174:V174,Y174,AE174)=0,"",IF(Z174&lt;&gt;"Completo","REVISAR: completar datos",IF(OR(H174&lt;0,I174&lt;0,K174&lt;=0,K174&gt;1,M174&lt;0,M174&gt;L174,O174&lt;0,P174&lt;0,Q174&lt;0,Q174&gt;H174+I174,N174&lt;0,O174&gt;N174,O174+P174&gt;L174+0.01,AND(J174&lt;&gt;"Sí",J174&lt;&gt;"No"),AND(LEN(AE174&amp;"")&lt;&gt;0,OR(AE174&lt;=0,AE174&gt;1,J174&lt;&gt;"Sí"))),"REVISAR: importes incoherentes",IF(ABS(R174-H174-I174)&gt;0.01,"REVISAR: pago incompleto/excesivo",IF(AND(B174="Alojamiento y manutención",OR(T174&lt;=0,U174&lt;=0,MOD(T174,1)&lt;&gt;0,MOD(U174,1)&lt;&gt;0)),"REVISAR: personas/días",IF(AND(Datos!$B$25="No recuperable",J174="Sí",I174&gt;0),"REVISAR: régimen IVA",IF(AND(Datos!$B$25="Totalmente recuperable",I174&gt;0,OR(J174&lt;&gt;"Sí",AND(LEN(AE174&amp;"")&lt;&gt;0,AE174&lt;&gt;1))),"REVISAR: régimen IVA",IF(AND(Datos!$B$25="Parcialmente recuperable",J174="Sí",I174&gt;0,LEN(AE174&amp;"")=0),"REVISAR: indicar % IVA", "Sin alerta de importes"))))))))</f>
        <v/>
      </c>
      <c r="AC174" s="55" t="str">
        <f aca="false">IF(COUNTA(B174:K174,M174,O174:Q174,T174:V174,Y174,AE174)=0,"",IF(OR(COUNTIFS($A$6:$A$205,A174)&gt;1,AND(LEN(D174&amp;"")&gt;0,LEN(E174&amp;"")&gt;0,COUNTIFS($D$6:$D$205,D174,$E$6:$E$205,E174)&gt;1)),"REVISAR: posible duplicado","Sin duplicado"))</f>
        <v/>
      </c>
      <c r="AD174" s="54" t="str">
        <f aca="false">IF(COUNTA(B174:K174,M174,O174:Q174,T174:V174,Y174,AE174)=0,"",IF(LEN(Datos!$B$17&amp;"")=0,"REVISAR: falta concesión",IF(AND(Q174&gt;0,COUNTIFS(Pagos!$B$6:$B$405,A174,Pagos!$E$6:$E$405,"Ingreso retenciones")=0),"REVISAR: acreditación IRPF",IF(LEN(Datos!$B$24&amp;"")=0,"REVISAR: seleccionar modalidad",IF(Datos!$B$24="Normal","Adjuntar factura y pagos","Conservar factura y pagos")))))</f>
        <v/>
      </c>
      <c r="AE174" s="56"/>
    </row>
    <row r="175" customFormat="false" ht="19.5" hidden="false" customHeight="true" outlineLevel="0" collapsed="false">
      <c r="A175" s="43" t="s">
        <v>280</v>
      </c>
      <c r="B175" s="44"/>
      <c r="C175" s="44"/>
      <c r="D175" s="45"/>
      <c r="E175" s="45"/>
      <c r="F175" s="46"/>
      <c r="G175" s="44"/>
      <c r="H175" s="47"/>
      <c r="I175" s="47"/>
      <c r="J175" s="44"/>
      <c r="K175" s="48"/>
      <c r="L175" s="49" t="str">
        <f aca="false">IF(OR(COUNTA(B175:K175,M175,O175:Q175,T175:V175,Y175,AE175)=0,LEN(H175&amp;"")=0,LEN(I175&amp;"")=0,LEN(J175&amp;"")=0,LEN(K175&amp;"")=0),"",ROUND((H175+I175-IF(J175="Sí",I175*IF(LEN(AE175&amp;"")=0,1,AE175),0))*K175,2))</f>
        <v/>
      </c>
      <c r="M175" s="47"/>
      <c r="N175" s="50" t="str">
        <f aca="false">IF(OR(COUNTA(B175:K175,M175,O175:Q175,T175:V175,Y175,AE175)=0,LEN(L175&amp;"")=0),"",IF(B175="Otros costes no subvencionables",0,IF(B175="Alojamiento y manutención",IF(LEN(W175&amp;"")=0,"",ROUND(MAX(0,MIN(L175-M175,W175*80)),2)),ROUND(L175-M175,2))))</f>
        <v/>
      </c>
      <c r="O175" s="47"/>
      <c r="P175" s="47"/>
      <c r="Q175" s="47"/>
      <c r="R175" s="49" t="str">
        <f aca="false">IF(COUNTA(B175:K175,M175,O175:Q175,T175:V175,Y175,AE175)=0,"",SUMIFS(Pagos!$D$6:$D$405,Pagos!$B$6:$B$405,A175))</f>
        <v/>
      </c>
      <c r="S175" s="51" t="str">
        <f aca="false">IF(OR(COUNTA(B175:K175,M175,O175:Q175,T175:V175,Y175,AE175)=0,COUNTIFS(Pagos!$B$6:$B$405,A175,Pagos!$C$6:$C$405,"&gt;0")=0),"",_xlfn.MAXIFS(Pagos!$C$6:$C$405,Pagos!$B$6:$B$405,A175))</f>
        <v/>
      </c>
      <c r="T175" s="52"/>
      <c r="U175" s="52"/>
      <c r="V175" s="44"/>
      <c r="W175" s="53" t="str">
        <f aca="false">IF(OR(COUNTA(B175:K175,M175,O175:Q175,T175:V175,Y175,AE175)=0,B175&lt;&gt;"Alojamiento y manutención",LEN(T175&amp;"")=0,LEN(U175&amp;"")=0),"",T175*U175)</f>
        <v/>
      </c>
      <c r="X175" s="49" t="str">
        <f aca="false">IF(OR(COUNTA(B175:K175,M175,O175:Q175,T175:V175,Y175,AE175)=0,B175&lt;&gt;"Asesoría y gestión",LEN(N175&amp;"")=0),"",IF(H175+I175-IF(J175="Sí",I175*IF(LEN(AE175&amp;"")=0,1,AE175),0)=0,0,ROUND(N175*H175/(H175+I175-IF(J175="Sí",I175*IF(LEN(AE175&amp;"")=0,1,AE175),0)),2)))</f>
        <v/>
      </c>
      <c r="Y175" s="44"/>
      <c r="Z175" s="54" t="str">
        <f aca="false">IF(COUNTA(B175:K175,M175,O175:Q175,T175:V175,Y175,AE175)=0,"",IF(OR(COUNTA(B175:K175,M175,O175:Q175,T175:V175,Y175,AE175)=0,LEN(B175&amp;"")=0,LEN(C175&amp;"")=0,LEN(D175&amp;"")=0,LEN(E175&amp;"")=0,LEN(F175&amp;"")=0,LEN(G175&amp;"")=0,LEN(H175&amp;"")=0,LEN(I175&amp;"")=0,LEN(J175&amp;"")=0,LEN(K175&amp;"")=0,LEN(O175&amp;"")=0,LEN(P175&amp;"")=0,LEN(Q175&amp;"")=0,LEN(V175&amp;"")=0,AND(B175="Alojamiento y manutención",OR(LEN(T175&amp;"")=0,LEN(U175&amp;"")=0))),"REVISAR: faltan datos","Completo"))</f>
        <v/>
      </c>
      <c r="AA175" s="55" t="str">
        <f aca="false">IF(COUNTA(B175:K175,M175,O175:Q175,T175:V175,Y175,AE175)=0,"",IF(OR(LEN(Datos!$B$20&amp;"")=0,LEN(F175&amp;"")=0),"REVISAR: falta período/fecha",IF(OR(F175&lt;Datos!$B$22,F175&gt;Datos!$B$21),"REVISAR: emisión fuera de período",IF(COUNTIFS(Pagos!$B$6:$B$405,A175,Pagos!$C$6:$C$405,"&gt;"&amp;Datos!$B$23)&gt;0,"REVISAR: pago fuera de plazo",IF(COUNTIFS(Pagos!$B$6:$B$405,A175,Pagos!$C$6:$C$405,"&gt;"&amp;Datos!$B$21)&gt;0,"REVISAR: arts. 14.3 / 15.4","Sin alerta de fechas")))))</f>
        <v/>
      </c>
      <c r="AB175" s="55" t="str">
        <f aca="false">IF(COUNTA(B175:K175,M175,O175:Q175,T175:V175,Y175,AE175)=0,"",IF(Z175&lt;&gt;"Completo","REVISAR: completar datos",IF(OR(H175&lt;0,I175&lt;0,K175&lt;=0,K175&gt;1,M175&lt;0,M175&gt;L175,O175&lt;0,P175&lt;0,Q175&lt;0,Q175&gt;H175+I175,N175&lt;0,O175&gt;N175,O175+P175&gt;L175+0.01,AND(J175&lt;&gt;"Sí",J175&lt;&gt;"No"),AND(LEN(AE175&amp;"")&lt;&gt;0,OR(AE175&lt;=0,AE175&gt;1,J175&lt;&gt;"Sí"))),"REVISAR: importes incoherentes",IF(ABS(R175-H175-I175)&gt;0.01,"REVISAR: pago incompleto/excesivo",IF(AND(B175="Alojamiento y manutención",OR(T175&lt;=0,U175&lt;=0,MOD(T175,1)&lt;&gt;0,MOD(U175,1)&lt;&gt;0)),"REVISAR: personas/días",IF(AND(Datos!$B$25="No recuperable",J175="Sí",I175&gt;0),"REVISAR: régimen IVA",IF(AND(Datos!$B$25="Totalmente recuperable",I175&gt;0,OR(J175&lt;&gt;"Sí",AND(LEN(AE175&amp;"")&lt;&gt;0,AE175&lt;&gt;1))),"REVISAR: régimen IVA",IF(AND(Datos!$B$25="Parcialmente recuperable",J175="Sí",I175&gt;0,LEN(AE175&amp;"")=0),"REVISAR: indicar % IVA", "Sin alerta de importes"))))))))</f>
        <v/>
      </c>
      <c r="AC175" s="55" t="str">
        <f aca="false">IF(COUNTA(B175:K175,M175,O175:Q175,T175:V175,Y175,AE175)=0,"",IF(OR(COUNTIFS($A$6:$A$205,A175)&gt;1,AND(LEN(D175&amp;"")&gt;0,LEN(E175&amp;"")&gt;0,COUNTIFS($D$6:$D$205,D175,$E$6:$E$205,E175)&gt;1)),"REVISAR: posible duplicado","Sin duplicado"))</f>
        <v/>
      </c>
      <c r="AD175" s="54" t="str">
        <f aca="false">IF(COUNTA(B175:K175,M175,O175:Q175,T175:V175,Y175,AE175)=0,"",IF(LEN(Datos!$B$17&amp;"")=0,"REVISAR: falta concesión",IF(AND(Q175&gt;0,COUNTIFS(Pagos!$B$6:$B$405,A175,Pagos!$E$6:$E$405,"Ingreso retenciones")=0),"REVISAR: acreditación IRPF",IF(LEN(Datos!$B$24&amp;"")=0,"REVISAR: seleccionar modalidad",IF(Datos!$B$24="Normal","Adjuntar factura y pagos","Conservar factura y pagos")))))</f>
        <v/>
      </c>
      <c r="AE175" s="56"/>
    </row>
    <row r="176" customFormat="false" ht="19.5" hidden="false" customHeight="true" outlineLevel="0" collapsed="false">
      <c r="A176" s="43" t="s">
        <v>281</v>
      </c>
      <c r="B176" s="44"/>
      <c r="C176" s="44"/>
      <c r="D176" s="45"/>
      <c r="E176" s="45"/>
      <c r="F176" s="46"/>
      <c r="G176" s="44"/>
      <c r="H176" s="47"/>
      <c r="I176" s="47"/>
      <c r="J176" s="44"/>
      <c r="K176" s="48"/>
      <c r="L176" s="49" t="str">
        <f aca="false">IF(OR(COUNTA(B176:K176,M176,O176:Q176,T176:V176,Y176,AE176)=0,LEN(H176&amp;"")=0,LEN(I176&amp;"")=0,LEN(J176&amp;"")=0,LEN(K176&amp;"")=0),"",ROUND((H176+I176-IF(J176="Sí",I176*IF(LEN(AE176&amp;"")=0,1,AE176),0))*K176,2))</f>
        <v/>
      </c>
      <c r="M176" s="47"/>
      <c r="N176" s="50" t="str">
        <f aca="false">IF(OR(COUNTA(B176:K176,M176,O176:Q176,T176:V176,Y176,AE176)=0,LEN(L176&amp;"")=0),"",IF(B176="Otros costes no subvencionables",0,IF(B176="Alojamiento y manutención",IF(LEN(W176&amp;"")=0,"",ROUND(MAX(0,MIN(L176-M176,W176*80)),2)),ROUND(L176-M176,2))))</f>
        <v/>
      </c>
      <c r="O176" s="47"/>
      <c r="P176" s="47"/>
      <c r="Q176" s="47"/>
      <c r="R176" s="49" t="str">
        <f aca="false">IF(COUNTA(B176:K176,M176,O176:Q176,T176:V176,Y176,AE176)=0,"",SUMIFS(Pagos!$D$6:$D$405,Pagos!$B$6:$B$405,A176))</f>
        <v/>
      </c>
      <c r="S176" s="51" t="str">
        <f aca="false">IF(OR(COUNTA(B176:K176,M176,O176:Q176,T176:V176,Y176,AE176)=0,COUNTIFS(Pagos!$B$6:$B$405,A176,Pagos!$C$6:$C$405,"&gt;0")=0),"",_xlfn.MAXIFS(Pagos!$C$6:$C$405,Pagos!$B$6:$B$405,A176))</f>
        <v/>
      </c>
      <c r="T176" s="52"/>
      <c r="U176" s="52"/>
      <c r="V176" s="44"/>
      <c r="W176" s="53" t="str">
        <f aca="false">IF(OR(COUNTA(B176:K176,M176,O176:Q176,T176:V176,Y176,AE176)=0,B176&lt;&gt;"Alojamiento y manutención",LEN(T176&amp;"")=0,LEN(U176&amp;"")=0),"",T176*U176)</f>
        <v/>
      </c>
      <c r="X176" s="49" t="str">
        <f aca="false">IF(OR(COUNTA(B176:K176,M176,O176:Q176,T176:V176,Y176,AE176)=0,B176&lt;&gt;"Asesoría y gestión",LEN(N176&amp;"")=0),"",IF(H176+I176-IF(J176="Sí",I176*IF(LEN(AE176&amp;"")=0,1,AE176),0)=0,0,ROUND(N176*H176/(H176+I176-IF(J176="Sí",I176*IF(LEN(AE176&amp;"")=0,1,AE176),0)),2)))</f>
        <v/>
      </c>
      <c r="Y176" s="44"/>
      <c r="Z176" s="54" t="str">
        <f aca="false">IF(COUNTA(B176:K176,M176,O176:Q176,T176:V176,Y176,AE176)=0,"",IF(OR(COUNTA(B176:K176,M176,O176:Q176,T176:V176,Y176,AE176)=0,LEN(B176&amp;"")=0,LEN(C176&amp;"")=0,LEN(D176&amp;"")=0,LEN(E176&amp;"")=0,LEN(F176&amp;"")=0,LEN(G176&amp;"")=0,LEN(H176&amp;"")=0,LEN(I176&amp;"")=0,LEN(J176&amp;"")=0,LEN(K176&amp;"")=0,LEN(O176&amp;"")=0,LEN(P176&amp;"")=0,LEN(Q176&amp;"")=0,LEN(V176&amp;"")=0,AND(B176="Alojamiento y manutención",OR(LEN(T176&amp;"")=0,LEN(U176&amp;"")=0))),"REVISAR: faltan datos","Completo"))</f>
        <v/>
      </c>
      <c r="AA176" s="55" t="str">
        <f aca="false">IF(COUNTA(B176:K176,M176,O176:Q176,T176:V176,Y176,AE176)=0,"",IF(OR(LEN(Datos!$B$20&amp;"")=0,LEN(F176&amp;"")=0),"REVISAR: falta período/fecha",IF(OR(F176&lt;Datos!$B$22,F176&gt;Datos!$B$21),"REVISAR: emisión fuera de período",IF(COUNTIFS(Pagos!$B$6:$B$405,A176,Pagos!$C$6:$C$405,"&gt;"&amp;Datos!$B$23)&gt;0,"REVISAR: pago fuera de plazo",IF(COUNTIFS(Pagos!$B$6:$B$405,A176,Pagos!$C$6:$C$405,"&gt;"&amp;Datos!$B$21)&gt;0,"REVISAR: arts. 14.3 / 15.4","Sin alerta de fechas")))))</f>
        <v/>
      </c>
      <c r="AB176" s="55" t="str">
        <f aca="false">IF(COUNTA(B176:K176,M176,O176:Q176,T176:V176,Y176,AE176)=0,"",IF(Z176&lt;&gt;"Completo","REVISAR: completar datos",IF(OR(H176&lt;0,I176&lt;0,K176&lt;=0,K176&gt;1,M176&lt;0,M176&gt;L176,O176&lt;0,P176&lt;0,Q176&lt;0,Q176&gt;H176+I176,N176&lt;0,O176&gt;N176,O176+P176&gt;L176+0.01,AND(J176&lt;&gt;"Sí",J176&lt;&gt;"No"),AND(LEN(AE176&amp;"")&lt;&gt;0,OR(AE176&lt;=0,AE176&gt;1,J176&lt;&gt;"Sí"))),"REVISAR: importes incoherentes",IF(ABS(R176-H176-I176)&gt;0.01,"REVISAR: pago incompleto/excesivo",IF(AND(B176="Alojamiento y manutención",OR(T176&lt;=0,U176&lt;=0,MOD(T176,1)&lt;&gt;0,MOD(U176,1)&lt;&gt;0)),"REVISAR: personas/días",IF(AND(Datos!$B$25="No recuperable",J176="Sí",I176&gt;0),"REVISAR: régimen IVA",IF(AND(Datos!$B$25="Totalmente recuperable",I176&gt;0,OR(J176&lt;&gt;"Sí",AND(LEN(AE176&amp;"")&lt;&gt;0,AE176&lt;&gt;1))),"REVISAR: régimen IVA",IF(AND(Datos!$B$25="Parcialmente recuperable",J176="Sí",I176&gt;0,LEN(AE176&amp;"")=0),"REVISAR: indicar % IVA", "Sin alerta de importes"))))))))</f>
        <v/>
      </c>
      <c r="AC176" s="55" t="str">
        <f aca="false">IF(COUNTA(B176:K176,M176,O176:Q176,T176:V176,Y176,AE176)=0,"",IF(OR(COUNTIFS($A$6:$A$205,A176)&gt;1,AND(LEN(D176&amp;"")&gt;0,LEN(E176&amp;"")&gt;0,COUNTIFS($D$6:$D$205,D176,$E$6:$E$205,E176)&gt;1)),"REVISAR: posible duplicado","Sin duplicado"))</f>
        <v/>
      </c>
      <c r="AD176" s="54" t="str">
        <f aca="false">IF(COUNTA(B176:K176,M176,O176:Q176,T176:V176,Y176,AE176)=0,"",IF(LEN(Datos!$B$17&amp;"")=0,"REVISAR: falta concesión",IF(AND(Q176&gt;0,COUNTIFS(Pagos!$B$6:$B$405,A176,Pagos!$E$6:$E$405,"Ingreso retenciones")=0),"REVISAR: acreditación IRPF",IF(LEN(Datos!$B$24&amp;"")=0,"REVISAR: seleccionar modalidad",IF(Datos!$B$24="Normal","Adjuntar factura y pagos","Conservar factura y pagos")))))</f>
        <v/>
      </c>
      <c r="AE176" s="56"/>
    </row>
    <row r="177" customFormat="false" ht="19.5" hidden="false" customHeight="true" outlineLevel="0" collapsed="false">
      <c r="A177" s="43" t="s">
        <v>282</v>
      </c>
      <c r="B177" s="44"/>
      <c r="C177" s="44"/>
      <c r="D177" s="45"/>
      <c r="E177" s="45"/>
      <c r="F177" s="46"/>
      <c r="G177" s="44"/>
      <c r="H177" s="47"/>
      <c r="I177" s="47"/>
      <c r="J177" s="44"/>
      <c r="K177" s="48"/>
      <c r="L177" s="49" t="str">
        <f aca="false">IF(OR(COUNTA(B177:K177,M177,O177:Q177,T177:V177,Y177,AE177)=0,LEN(H177&amp;"")=0,LEN(I177&amp;"")=0,LEN(J177&amp;"")=0,LEN(K177&amp;"")=0),"",ROUND((H177+I177-IF(J177="Sí",I177*IF(LEN(AE177&amp;"")=0,1,AE177),0))*K177,2))</f>
        <v/>
      </c>
      <c r="M177" s="47"/>
      <c r="N177" s="50" t="str">
        <f aca="false">IF(OR(COUNTA(B177:K177,M177,O177:Q177,T177:V177,Y177,AE177)=0,LEN(L177&amp;"")=0),"",IF(B177="Otros costes no subvencionables",0,IF(B177="Alojamiento y manutención",IF(LEN(W177&amp;"")=0,"",ROUND(MAX(0,MIN(L177-M177,W177*80)),2)),ROUND(L177-M177,2))))</f>
        <v/>
      </c>
      <c r="O177" s="47"/>
      <c r="P177" s="47"/>
      <c r="Q177" s="47"/>
      <c r="R177" s="49" t="str">
        <f aca="false">IF(COUNTA(B177:K177,M177,O177:Q177,T177:V177,Y177,AE177)=0,"",SUMIFS(Pagos!$D$6:$D$405,Pagos!$B$6:$B$405,A177))</f>
        <v/>
      </c>
      <c r="S177" s="51" t="str">
        <f aca="false">IF(OR(COUNTA(B177:K177,M177,O177:Q177,T177:V177,Y177,AE177)=0,COUNTIFS(Pagos!$B$6:$B$405,A177,Pagos!$C$6:$C$405,"&gt;0")=0),"",_xlfn.MAXIFS(Pagos!$C$6:$C$405,Pagos!$B$6:$B$405,A177))</f>
        <v/>
      </c>
      <c r="T177" s="52"/>
      <c r="U177" s="52"/>
      <c r="V177" s="44"/>
      <c r="W177" s="53" t="str">
        <f aca="false">IF(OR(COUNTA(B177:K177,M177,O177:Q177,T177:V177,Y177,AE177)=0,B177&lt;&gt;"Alojamiento y manutención",LEN(T177&amp;"")=0,LEN(U177&amp;"")=0),"",T177*U177)</f>
        <v/>
      </c>
      <c r="X177" s="49" t="str">
        <f aca="false">IF(OR(COUNTA(B177:K177,M177,O177:Q177,T177:V177,Y177,AE177)=0,B177&lt;&gt;"Asesoría y gestión",LEN(N177&amp;"")=0),"",IF(H177+I177-IF(J177="Sí",I177*IF(LEN(AE177&amp;"")=0,1,AE177),0)=0,0,ROUND(N177*H177/(H177+I177-IF(J177="Sí",I177*IF(LEN(AE177&amp;"")=0,1,AE177),0)),2)))</f>
        <v/>
      </c>
      <c r="Y177" s="44"/>
      <c r="Z177" s="54" t="str">
        <f aca="false">IF(COUNTA(B177:K177,M177,O177:Q177,T177:V177,Y177,AE177)=0,"",IF(OR(COUNTA(B177:K177,M177,O177:Q177,T177:V177,Y177,AE177)=0,LEN(B177&amp;"")=0,LEN(C177&amp;"")=0,LEN(D177&amp;"")=0,LEN(E177&amp;"")=0,LEN(F177&amp;"")=0,LEN(G177&amp;"")=0,LEN(H177&amp;"")=0,LEN(I177&amp;"")=0,LEN(J177&amp;"")=0,LEN(K177&amp;"")=0,LEN(O177&amp;"")=0,LEN(P177&amp;"")=0,LEN(Q177&amp;"")=0,LEN(V177&amp;"")=0,AND(B177="Alojamiento y manutención",OR(LEN(T177&amp;"")=0,LEN(U177&amp;"")=0))),"REVISAR: faltan datos","Completo"))</f>
        <v/>
      </c>
      <c r="AA177" s="55" t="str">
        <f aca="false">IF(COUNTA(B177:K177,M177,O177:Q177,T177:V177,Y177,AE177)=0,"",IF(OR(LEN(Datos!$B$20&amp;"")=0,LEN(F177&amp;"")=0),"REVISAR: falta período/fecha",IF(OR(F177&lt;Datos!$B$22,F177&gt;Datos!$B$21),"REVISAR: emisión fuera de período",IF(COUNTIFS(Pagos!$B$6:$B$405,A177,Pagos!$C$6:$C$405,"&gt;"&amp;Datos!$B$23)&gt;0,"REVISAR: pago fuera de plazo",IF(COUNTIFS(Pagos!$B$6:$B$405,A177,Pagos!$C$6:$C$405,"&gt;"&amp;Datos!$B$21)&gt;0,"REVISAR: arts. 14.3 / 15.4","Sin alerta de fechas")))))</f>
        <v/>
      </c>
      <c r="AB177" s="55" t="str">
        <f aca="false">IF(COUNTA(B177:K177,M177,O177:Q177,T177:V177,Y177,AE177)=0,"",IF(Z177&lt;&gt;"Completo","REVISAR: completar datos",IF(OR(H177&lt;0,I177&lt;0,K177&lt;=0,K177&gt;1,M177&lt;0,M177&gt;L177,O177&lt;0,P177&lt;0,Q177&lt;0,Q177&gt;H177+I177,N177&lt;0,O177&gt;N177,O177+P177&gt;L177+0.01,AND(J177&lt;&gt;"Sí",J177&lt;&gt;"No"),AND(LEN(AE177&amp;"")&lt;&gt;0,OR(AE177&lt;=0,AE177&gt;1,J177&lt;&gt;"Sí"))),"REVISAR: importes incoherentes",IF(ABS(R177-H177-I177)&gt;0.01,"REVISAR: pago incompleto/excesivo",IF(AND(B177="Alojamiento y manutención",OR(T177&lt;=0,U177&lt;=0,MOD(T177,1)&lt;&gt;0,MOD(U177,1)&lt;&gt;0)),"REVISAR: personas/días",IF(AND(Datos!$B$25="No recuperable",J177="Sí",I177&gt;0),"REVISAR: régimen IVA",IF(AND(Datos!$B$25="Totalmente recuperable",I177&gt;0,OR(J177&lt;&gt;"Sí",AND(LEN(AE177&amp;"")&lt;&gt;0,AE177&lt;&gt;1))),"REVISAR: régimen IVA",IF(AND(Datos!$B$25="Parcialmente recuperable",J177="Sí",I177&gt;0,LEN(AE177&amp;"")=0),"REVISAR: indicar % IVA", "Sin alerta de importes"))))))))</f>
        <v/>
      </c>
      <c r="AC177" s="55" t="str">
        <f aca="false">IF(COUNTA(B177:K177,M177,O177:Q177,T177:V177,Y177,AE177)=0,"",IF(OR(COUNTIFS($A$6:$A$205,A177)&gt;1,AND(LEN(D177&amp;"")&gt;0,LEN(E177&amp;"")&gt;0,COUNTIFS($D$6:$D$205,D177,$E$6:$E$205,E177)&gt;1)),"REVISAR: posible duplicado","Sin duplicado"))</f>
        <v/>
      </c>
      <c r="AD177" s="54" t="str">
        <f aca="false">IF(COUNTA(B177:K177,M177,O177:Q177,T177:V177,Y177,AE177)=0,"",IF(LEN(Datos!$B$17&amp;"")=0,"REVISAR: falta concesión",IF(AND(Q177&gt;0,COUNTIFS(Pagos!$B$6:$B$405,A177,Pagos!$E$6:$E$405,"Ingreso retenciones")=0),"REVISAR: acreditación IRPF",IF(LEN(Datos!$B$24&amp;"")=0,"REVISAR: seleccionar modalidad",IF(Datos!$B$24="Normal","Adjuntar factura y pagos","Conservar factura y pagos")))))</f>
        <v/>
      </c>
      <c r="AE177" s="56"/>
    </row>
    <row r="178" customFormat="false" ht="19.5" hidden="false" customHeight="true" outlineLevel="0" collapsed="false">
      <c r="A178" s="43" t="s">
        <v>283</v>
      </c>
      <c r="B178" s="44"/>
      <c r="C178" s="44"/>
      <c r="D178" s="45"/>
      <c r="E178" s="45"/>
      <c r="F178" s="46"/>
      <c r="G178" s="44"/>
      <c r="H178" s="47"/>
      <c r="I178" s="47"/>
      <c r="J178" s="44"/>
      <c r="K178" s="48"/>
      <c r="L178" s="49" t="str">
        <f aca="false">IF(OR(COUNTA(B178:K178,M178,O178:Q178,T178:V178,Y178,AE178)=0,LEN(H178&amp;"")=0,LEN(I178&amp;"")=0,LEN(J178&amp;"")=0,LEN(K178&amp;"")=0),"",ROUND((H178+I178-IF(J178="Sí",I178*IF(LEN(AE178&amp;"")=0,1,AE178),0))*K178,2))</f>
        <v/>
      </c>
      <c r="M178" s="47"/>
      <c r="N178" s="50" t="str">
        <f aca="false">IF(OR(COUNTA(B178:K178,M178,O178:Q178,T178:V178,Y178,AE178)=0,LEN(L178&amp;"")=0),"",IF(B178="Otros costes no subvencionables",0,IF(B178="Alojamiento y manutención",IF(LEN(W178&amp;"")=0,"",ROUND(MAX(0,MIN(L178-M178,W178*80)),2)),ROUND(L178-M178,2))))</f>
        <v/>
      </c>
      <c r="O178" s="47"/>
      <c r="P178" s="47"/>
      <c r="Q178" s="47"/>
      <c r="R178" s="49" t="str">
        <f aca="false">IF(COUNTA(B178:K178,M178,O178:Q178,T178:V178,Y178,AE178)=0,"",SUMIFS(Pagos!$D$6:$D$405,Pagos!$B$6:$B$405,A178))</f>
        <v/>
      </c>
      <c r="S178" s="51" t="str">
        <f aca="false">IF(OR(COUNTA(B178:K178,M178,O178:Q178,T178:V178,Y178,AE178)=0,COUNTIFS(Pagos!$B$6:$B$405,A178,Pagos!$C$6:$C$405,"&gt;0")=0),"",_xlfn.MAXIFS(Pagos!$C$6:$C$405,Pagos!$B$6:$B$405,A178))</f>
        <v/>
      </c>
      <c r="T178" s="52"/>
      <c r="U178" s="52"/>
      <c r="V178" s="44"/>
      <c r="W178" s="53" t="str">
        <f aca="false">IF(OR(COUNTA(B178:K178,M178,O178:Q178,T178:V178,Y178,AE178)=0,B178&lt;&gt;"Alojamiento y manutención",LEN(T178&amp;"")=0,LEN(U178&amp;"")=0),"",T178*U178)</f>
        <v/>
      </c>
      <c r="X178" s="49" t="str">
        <f aca="false">IF(OR(COUNTA(B178:K178,M178,O178:Q178,T178:V178,Y178,AE178)=0,B178&lt;&gt;"Asesoría y gestión",LEN(N178&amp;"")=0),"",IF(H178+I178-IF(J178="Sí",I178*IF(LEN(AE178&amp;"")=0,1,AE178),0)=0,0,ROUND(N178*H178/(H178+I178-IF(J178="Sí",I178*IF(LEN(AE178&amp;"")=0,1,AE178),0)),2)))</f>
        <v/>
      </c>
      <c r="Y178" s="44"/>
      <c r="Z178" s="54" t="str">
        <f aca="false">IF(COUNTA(B178:K178,M178,O178:Q178,T178:V178,Y178,AE178)=0,"",IF(OR(COUNTA(B178:K178,M178,O178:Q178,T178:V178,Y178,AE178)=0,LEN(B178&amp;"")=0,LEN(C178&amp;"")=0,LEN(D178&amp;"")=0,LEN(E178&amp;"")=0,LEN(F178&amp;"")=0,LEN(G178&amp;"")=0,LEN(H178&amp;"")=0,LEN(I178&amp;"")=0,LEN(J178&amp;"")=0,LEN(K178&amp;"")=0,LEN(O178&amp;"")=0,LEN(P178&amp;"")=0,LEN(Q178&amp;"")=0,LEN(V178&amp;"")=0,AND(B178="Alojamiento y manutención",OR(LEN(T178&amp;"")=0,LEN(U178&amp;"")=0))),"REVISAR: faltan datos","Completo"))</f>
        <v/>
      </c>
      <c r="AA178" s="55" t="str">
        <f aca="false">IF(COUNTA(B178:K178,M178,O178:Q178,T178:V178,Y178,AE178)=0,"",IF(OR(LEN(Datos!$B$20&amp;"")=0,LEN(F178&amp;"")=0),"REVISAR: falta período/fecha",IF(OR(F178&lt;Datos!$B$22,F178&gt;Datos!$B$21),"REVISAR: emisión fuera de período",IF(COUNTIFS(Pagos!$B$6:$B$405,A178,Pagos!$C$6:$C$405,"&gt;"&amp;Datos!$B$23)&gt;0,"REVISAR: pago fuera de plazo",IF(COUNTIFS(Pagos!$B$6:$B$405,A178,Pagos!$C$6:$C$405,"&gt;"&amp;Datos!$B$21)&gt;0,"REVISAR: arts. 14.3 / 15.4","Sin alerta de fechas")))))</f>
        <v/>
      </c>
      <c r="AB178" s="55" t="str">
        <f aca="false">IF(COUNTA(B178:K178,M178,O178:Q178,T178:V178,Y178,AE178)=0,"",IF(Z178&lt;&gt;"Completo","REVISAR: completar datos",IF(OR(H178&lt;0,I178&lt;0,K178&lt;=0,K178&gt;1,M178&lt;0,M178&gt;L178,O178&lt;0,P178&lt;0,Q178&lt;0,Q178&gt;H178+I178,N178&lt;0,O178&gt;N178,O178+P178&gt;L178+0.01,AND(J178&lt;&gt;"Sí",J178&lt;&gt;"No"),AND(LEN(AE178&amp;"")&lt;&gt;0,OR(AE178&lt;=0,AE178&gt;1,J178&lt;&gt;"Sí"))),"REVISAR: importes incoherentes",IF(ABS(R178-H178-I178)&gt;0.01,"REVISAR: pago incompleto/excesivo",IF(AND(B178="Alojamiento y manutención",OR(T178&lt;=0,U178&lt;=0,MOD(T178,1)&lt;&gt;0,MOD(U178,1)&lt;&gt;0)),"REVISAR: personas/días",IF(AND(Datos!$B$25="No recuperable",J178="Sí",I178&gt;0),"REVISAR: régimen IVA",IF(AND(Datos!$B$25="Totalmente recuperable",I178&gt;0,OR(J178&lt;&gt;"Sí",AND(LEN(AE178&amp;"")&lt;&gt;0,AE178&lt;&gt;1))),"REVISAR: régimen IVA",IF(AND(Datos!$B$25="Parcialmente recuperable",J178="Sí",I178&gt;0,LEN(AE178&amp;"")=0),"REVISAR: indicar % IVA", "Sin alerta de importes"))))))))</f>
        <v/>
      </c>
      <c r="AC178" s="55" t="str">
        <f aca="false">IF(COUNTA(B178:K178,M178,O178:Q178,T178:V178,Y178,AE178)=0,"",IF(OR(COUNTIFS($A$6:$A$205,A178)&gt;1,AND(LEN(D178&amp;"")&gt;0,LEN(E178&amp;"")&gt;0,COUNTIFS($D$6:$D$205,D178,$E$6:$E$205,E178)&gt;1)),"REVISAR: posible duplicado","Sin duplicado"))</f>
        <v/>
      </c>
      <c r="AD178" s="54" t="str">
        <f aca="false">IF(COUNTA(B178:K178,M178,O178:Q178,T178:V178,Y178,AE178)=0,"",IF(LEN(Datos!$B$17&amp;"")=0,"REVISAR: falta concesión",IF(AND(Q178&gt;0,COUNTIFS(Pagos!$B$6:$B$405,A178,Pagos!$E$6:$E$405,"Ingreso retenciones")=0),"REVISAR: acreditación IRPF",IF(LEN(Datos!$B$24&amp;"")=0,"REVISAR: seleccionar modalidad",IF(Datos!$B$24="Normal","Adjuntar factura y pagos","Conservar factura y pagos")))))</f>
        <v/>
      </c>
      <c r="AE178" s="56"/>
    </row>
    <row r="179" customFormat="false" ht="19.5" hidden="false" customHeight="true" outlineLevel="0" collapsed="false">
      <c r="A179" s="43" t="s">
        <v>284</v>
      </c>
      <c r="B179" s="44"/>
      <c r="C179" s="44"/>
      <c r="D179" s="45"/>
      <c r="E179" s="45"/>
      <c r="F179" s="46"/>
      <c r="G179" s="44"/>
      <c r="H179" s="47"/>
      <c r="I179" s="47"/>
      <c r="J179" s="44"/>
      <c r="K179" s="48"/>
      <c r="L179" s="49" t="str">
        <f aca="false">IF(OR(COUNTA(B179:K179,M179,O179:Q179,T179:V179,Y179,AE179)=0,LEN(H179&amp;"")=0,LEN(I179&amp;"")=0,LEN(J179&amp;"")=0,LEN(K179&amp;"")=0),"",ROUND((H179+I179-IF(J179="Sí",I179*IF(LEN(AE179&amp;"")=0,1,AE179),0))*K179,2))</f>
        <v/>
      </c>
      <c r="M179" s="47"/>
      <c r="N179" s="50" t="str">
        <f aca="false">IF(OR(COUNTA(B179:K179,M179,O179:Q179,T179:V179,Y179,AE179)=0,LEN(L179&amp;"")=0),"",IF(B179="Otros costes no subvencionables",0,IF(B179="Alojamiento y manutención",IF(LEN(W179&amp;"")=0,"",ROUND(MAX(0,MIN(L179-M179,W179*80)),2)),ROUND(L179-M179,2))))</f>
        <v/>
      </c>
      <c r="O179" s="47"/>
      <c r="P179" s="47"/>
      <c r="Q179" s="47"/>
      <c r="R179" s="49" t="str">
        <f aca="false">IF(COUNTA(B179:K179,M179,O179:Q179,T179:V179,Y179,AE179)=0,"",SUMIFS(Pagos!$D$6:$D$405,Pagos!$B$6:$B$405,A179))</f>
        <v/>
      </c>
      <c r="S179" s="51" t="str">
        <f aca="false">IF(OR(COUNTA(B179:K179,M179,O179:Q179,T179:V179,Y179,AE179)=0,COUNTIFS(Pagos!$B$6:$B$405,A179,Pagos!$C$6:$C$405,"&gt;0")=0),"",_xlfn.MAXIFS(Pagos!$C$6:$C$405,Pagos!$B$6:$B$405,A179))</f>
        <v/>
      </c>
      <c r="T179" s="52"/>
      <c r="U179" s="52"/>
      <c r="V179" s="44"/>
      <c r="W179" s="53" t="str">
        <f aca="false">IF(OR(COUNTA(B179:K179,M179,O179:Q179,T179:V179,Y179,AE179)=0,B179&lt;&gt;"Alojamiento y manutención",LEN(T179&amp;"")=0,LEN(U179&amp;"")=0),"",T179*U179)</f>
        <v/>
      </c>
      <c r="X179" s="49" t="str">
        <f aca="false">IF(OR(COUNTA(B179:K179,M179,O179:Q179,T179:V179,Y179,AE179)=0,B179&lt;&gt;"Asesoría y gestión",LEN(N179&amp;"")=0),"",IF(H179+I179-IF(J179="Sí",I179*IF(LEN(AE179&amp;"")=0,1,AE179),0)=0,0,ROUND(N179*H179/(H179+I179-IF(J179="Sí",I179*IF(LEN(AE179&amp;"")=0,1,AE179),0)),2)))</f>
        <v/>
      </c>
      <c r="Y179" s="44"/>
      <c r="Z179" s="54" t="str">
        <f aca="false">IF(COUNTA(B179:K179,M179,O179:Q179,T179:V179,Y179,AE179)=0,"",IF(OR(COUNTA(B179:K179,M179,O179:Q179,T179:V179,Y179,AE179)=0,LEN(B179&amp;"")=0,LEN(C179&amp;"")=0,LEN(D179&amp;"")=0,LEN(E179&amp;"")=0,LEN(F179&amp;"")=0,LEN(G179&amp;"")=0,LEN(H179&amp;"")=0,LEN(I179&amp;"")=0,LEN(J179&amp;"")=0,LEN(K179&amp;"")=0,LEN(O179&amp;"")=0,LEN(P179&amp;"")=0,LEN(Q179&amp;"")=0,LEN(V179&amp;"")=0,AND(B179="Alojamiento y manutención",OR(LEN(T179&amp;"")=0,LEN(U179&amp;"")=0))),"REVISAR: faltan datos","Completo"))</f>
        <v/>
      </c>
      <c r="AA179" s="55" t="str">
        <f aca="false">IF(COUNTA(B179:K179,M179,O179:Q179,T179:V179,Y179,AE179)=0,"",IF(OR(LEN(Datos!$B$20&amp;"")=0,LEN(F179&amp;"")=0),"REVISAR: falta período/fecha",IF(OR(F179&lt;Datos!$B$22,F179&gt;Datos!$B$21),"REVISAR: emisión fuera de período",IF(COUNTIFS(Pagos!$B$6:$B$405,A179,Pagos!$C$6:$C$405,"&gt;"&amp;Datos!$B$23)&gt;0,"REVISAR: pago fuera de plazo",IF(COUNTIFS(Pagos!$B$6:$B$405,A179,Pagos!$C$6:$C$405,"&gt;"&amp;Datos!$B$21)&gt;0,"REVISAR: arts. 14.3 / 15.4","Sin alerta de fechas")))))</f>
        <v/>
      </c>
      <c r="AB179" s="55" t="str">
        <f aca="false">IF(COUNTA(B179:K179,M179,O179:Q179,T179:V179,Y179,AE179)=0,"",IF(Z179&lt;&gt;"Completo","REVISAR: completar datos",IF(OR(H179&lt;0,I179&lt;0,K179&lt;=0,K179&gt;1,M179&lt;0,M179&gt;L179,O179&lt;0,P179&lt;0,Q179&lt;0,Q179&gt;H179+I179,N179&lt;0,O179&gt;N179,O179+P179&gt;L179+0.01,AND(J179&lt;&gt;"Sí",J179&lt;&gt;"No"),AND(LEN(AE179&amp;"")&lt;&gt;0,OR(AE179&lt;=0,AE179&gt;1,J179&lt;&gt;"Sí"))),"REVISAR: importes incoherentes",IF(ABS(R179-H179-I179)&gt;0.01,"REVISAR: pago incompleto/excesivo",IF(AND(B179="Alojamiento y manutención",OR(T179&lt;=0,U179&lt;=0,MOD(T179,1)&lt;&gt;0,MOD(U179,1)&lt;&gt;0)),"REVISAR: personas/días",IF(AND(Datos!$B$25="No recuperable",J179="Sí",I179&gt;0),"REVISAR: régimen IVA",IF(AND(Datos!$B$25="Totalmente recuperable",I179&gt;0,OR(J179&lt;&gt;"Sí",AND(LEN(AE179&amp;"")&lt;&gt;0,AE179&lt;&gt;1))),"REVISAR: régimen IVA",IF(AND(Datos!$B$25="Parcialmente recuperable",J179="Sí",I179&gt;0,LEN(AE179&amp;"")=0),"REVISAR: indicar % IVA", "Sin alerta de importes"))))))))</f>
        <v/>
      </c>
      <c r="AC179" s="55" t="str">
        <f aca="false">IF(COUNTA(B179:K179,M179,O179:Q179,T179:V179,Y179,AE179)=0,"",IF(OR(COUNTIFS($A$6:$A$205,A179)&gt;1,AND(LEN(D179&amp;"")&gt;0,LEN(E179&amp;"")&gt;0,COUNTIFS($D$6:$D$205,D179,$E$6:$E$205,E179)&gt;1)),"REVISAR: posible duplicado","Sin duplicado"))</f>
        <v/>
      </c>
      <c r="AD179" s="54" t="str">
        <f aca="false">IF(COUNTA(B179:K179,M179,O179:Q179,T179:V179,Y179,AE179)=0,"",IF(LEN(Datos!$B$17&amp;"")=0,"REVISAR: falta concesión",IF(AND(Q179&gt;0,COUNTIFS(Pagos!$B$6:$B$405,A179,Pagos!$E$6:$E$405,"Ingreso retenciones")=0),"REVISAR: acreditación IRPF",IF(LEN(Datos!$B$24&amp;"")=0,"REVISAR: seleccionar modalidad",IF(Datos!$B$24="Normal","Adjuntar factura y pagos","Conservar factura y pagos")))))</f>
        <v/>
      </c>
      <c r="AE179" s="56"/>
    </row>
    <row r="180" customFormat="false" ht="19.5" hidden="false" customHeight="true" outlineLevel="0" collapsed="false">
      <c r="A180" s="43" t="s">
        <v>285</v>
      </c>
      <c r="B180" s="44"/>
      <c r="C180" s="44"/>
      <c r="D180" s="45"/>
      <c r="E180" s="45"/>
      <c r="F180" s="46"/>
      <c r="G180" s="44"/>
      <c r="H180" s="47"/>
      <c r="I180" s="47"/>
      <c r="J180" s="44"/>
      <c r="K180" s="48"/>
      <c r="L180" s="49" t="str">
        <f aca="false">IF(OR(COUNTA(B180:K180,M180,O180:Q180,T180:V180,Y180,AE180)=0,LEN(H180&amp;"")=0,LEN(I180&amp;"")=0,LEN(J180&amp;"")=0,LEN(K180&amp;"")=0),"",ROUND((H180+I180-IF(J180="Sí",I180*IF(LEN(AE180&amp;"")=0,1,AE180),0))*K180,2))</f>
        <v/>
      </c>
      <c r="M180" s="47"/>
      <c r="N180" s="50" t="str">
        <f aca="false">IF(OR(COUNTA(B180:K180,M180,O180:Q180,T180:V180,Y180,AE180)=0,LEN(L180&amp;"")=0),"",IF(B180="Otros costes no subvencionables",0,IF(B180="Alojamiento y manutención",IF(LEN(W180&amp;"")=0,"",ROUND(MAX(0,MIN(L180-M180,W180*80)),2)),ROUND(L180-M180,2))))</f>
        <v/>
      </c>
      <c r="O180" s="47"/>
      <c r="P180" s="47"/>
      <c r="Q180" s="47"/>
      <c r="R180" s="49" t="str">
        <f aca="false">IF(COUNTA(B180:K180,M180,O180:Q180,T180:V180,Y180,AE180)=0,"",SUMIFS(Pagos!$D$6:$D$405,Pagos!$B$6:$B$405,A180))</f>
        <v/>
      </c>
      <c r="S180" s="51" t="str">
        <f aca="false">IF(OR(COUNTA(B180:K180,M180,O180:Q180,T180:V180,Y180,AE180)=0,COUNTIFS(Pagos!$B$6:$B$405,A180,Pagos!$C$6:$C$405,"&gt;0")=0),"",_xlfn.MAXIFS(Pagos!$C$6:$C$405,Pagos!$B$6:$B$405,A180))</f>
        <v/>
      </c>
      <c r="T180" s="52"/>
      <c r="U180" s="52"/>
      <c r="V180" s="44"/>
      <c r="W180" s="53" t="str">
        <f aca="false">IF(OR(COUNTA(B180:K180,M180,O180:Q180,T180:V180,Y180,AE180)=0,B180&lt;&gt;"Alojamiento y manutención",LEN(T180&amp;"")=0,LEN(U180&amp;"")=0),"",T180*U180)</f>
        <v/>
      </c>
      <c r="X180" s="49" t="str">
        <f aca="false">IF(OR(COUNTA(B180:K180,M180,O180:Q180,T180:V180,Y180,AE180)=0,B180&lt;&gt;"Asesoría y gestión",LEN(N180&amp;"")=0),"",IF(H180+I180-IF(J180="Sí",I180*IF(LEN(AE180&amp;"")=0,1,AE180),0)=0,0,ROUND(N180*H180/(H180+I180-IF(J180="Sí",I180*IF(LEN(AE180&amp;"")=0,1,AE180),0)),2)))</f>
        <v/>
      </c>
      <c r="Y180" s="44"/>
      <c r="Z180" s="54" t="str">
        <f aca="false">IF(COUNTA(B180:K180,M180,O180:Q180,T180:V180,Y180,AE180)=0,"",IF(OR(COUNTA(B180:K180,M180,O180:Q180,T180:V180,Y180,AE180)=0,LEN(B180&amp;"")=0,LEN(C180&amp;"")=0,LEN(D180&amp;"")=0,LEN(E180&amp;"")=0,LEN(F180&amp;"")=0,LEN(G180&amp;"")=0,LEN(H180&amp;"")=0,LEN(I180&amp;"")=0,LEN(J180&amp;"")=0,LEN(K180&amp;"")=0,LEN(O180&amp;"")=0,LEN(P180&amp;"")=0,LEN(Q180&amp;"")=0,LEN(V180&amp;"")=0,AND(B180="Alojamiento y manutención",OR(LEN(T180&amp;"")=0,LEN(U180&amp;"")=0))),"REVISAR: faltan datos","Completo"))</f>
        <v/>
      </c>
      <c r="AA180" s="55" t="str">
        <f aca="false">IF(COUNTA(B180:K180,M180,O180:Q180,T180:V180,Y180,AE180)=0,"",IF(OR(LEN(Datos!$B$20&amp;"")=0,LEN(F180&amp;"")=0),"REVISAR: falta período/fecha",IF(OR(F180&lt;Datos!$B$22,F180&gt;Datos!$B$21),"REVISAR: emisión fuera de período",IF(COUNTIFS(Pagos!$B$6:$B$405,A180,Pagos!$C$6:$C$405,"&gt;"&amp;Datos!$B$23)&gt;0,"REVISAR: pago fuera de plazo",IF(COUNTIFS(Pagos!$B$6:$B$405,A180,Pagos!$C$6:$C$405,"&gt;"&amp;Datos!$B$21)&gt;0,"REVISAR: arts. 14.3 / 15.4","Sin alerta de fechas")))))</f>
        <v/>
      </c>
      <c r="AB180" s="55" t="str">
        <f aca="false">IF(COUNTA(B180:K180,M180,O180:Q180,T180:V180,Y180,AE180)=0,"",IF(Z180&lt;&gt;"Completo","REVISAR: completar datos",IF(OR(H180&lt;0,I180&lt;0,K180&lt;=0,K180&gt;1,M180&lt;0,M180&gt;L180,O180&lt;0,P180&lt;0,Q180&lt;0,Q180&gt;H180+I180,N180&lt;0,O180&gt;N180,O180+P180&gt;L180+0.01,AND(J180&lt;&gt;"Sí",J180&lt;&gt;"No"),AND(LEN(AE180&amp;"")&lt;&gt;0,OR(AE180&lt;=0,AE180&gt;1,J180&lt;&gt;"Sí"))),"REVISAR: importes incoherentes",IF(ABS(R180-H180-I180)&gt;0.01,"REVISAR: pago incompleto/excesivo",IF(AND(B180="Alojamiento y manutención",OR(T180&lt;=0,U180&lt;=0,MOD(T180,1)&lt;&gt;0,MOD(U180,1)&lt;&gt;0)),"REVISAR: personas/días",IF(AND(Datos!$B$25="No recuperable",J180="Sí",I180&gt;0),"REVISAR: régimen IVA",IF(AND(Datos!$B$25="Totalmente recuperable",I180&gt;0,OR(J180&lt;&gt;"Sí",AND(LEN(AE180&amp;"")&lt;&gt;0,AE180&lt;&gt;1))),"REVISAR: régimen IVA",IF(AND(Datos!$B$25="Parcialmente recuperable",J180="Sí",I180&gt;0,LEN(AE180&amp;"")=0),"REVISAR: indicar % IVA", "Sin alerta de importes"))))))))</f>
        <v/>
      </c>
      <c r="AC180" s="55" t="str">
        <f aca="false">IF(COUNTA(B180:K180,M180,O180:Q180,T180:V180,Y180,AE180)=0,"",IF(OR(COUNTIFS($A$6:$A$205,A180)&gt;1,AND(LEN(D180&amp;"")&gt;0,LEN(E180&amp;"")&gt;0,COUNTIFS($D$6:$D$205,D180,$E$6:$E$205,E180)&gt;1)),"REVISAR: posible duplicado","Sin duplicado"))</f>
        <v/>
      </c>
      <c r="AD180" s="54" t="str">
        <f aca="false">IF(COUNTA(B180:K180,M180,O180:Q180,T180:V180,Y180,AE180)=0,"",IF(LEN(Datos!$B$17&amp;"")=0,"REVISAR: falta concesión",IF(AND(Q180&gt;0,COUNTIFS(Pagos!$B$6:$B$405,A180,Pagos!$E$6:$E$405,"Ingreso retenciones")=0),"REVISAR: acreditación IRPF",IF(LEN(Datos!$B$24&amp;"")=0,"REVISAR: seleccionar modalidad",IF(Datos!$B$24="Normal","Adjuntar factura y pagos","Conservar factura y pagos")))))</f>
        <v/>
      </c>
      <c r="AE180" s="56"/>
    </row>
    <row r="181" customFormat="false" ht="19.5" hidden="false" customHeight="true" outlineLevel="0" collapsed="false">
      <c r="A181" s="43" t="s">
        <v>286</v>
      </c>
      <c r="B181" s="44"/>
      <c r="C181" s="44"/>
      <c r="D181" s="45"/>
      <c r="E181" s="45"/>
      <c r="F181" s="46"/>
      <c r="G181" s="44"/>
      <c r="H181" s="47"/>
      <c r="I181" s="47"/>
      <c r="J181" s="44"/>
      <c r="K181" s="48"/>
      <c r="L181" s="49" t="str">
        <f aca="false">IF(OR(COUNTA(B181:K181,M181,O181:Q181,T181:V181,Y181,AE181)=0,LEN(H181&amp;"")=0,LEN(I181&amp;"")=0,LEN(J181&amp;"")=0,LEN(K181&amp;"")=0),"",ROUND((H181+I181-IF(J181="Sí",I181*IF(LEN(AE181&amp;"")=0,1,AE181),0))*K181,2))</f>
        <v/>
      </c>
      <c r="M181" s="47"/>
      <c r="N181" s="50" t="str">
        <f aca="false">IF(OR(COUNTA(B181:K181,M181,O181:Q181,T181:V181,Y181,AE181)=0,LEN(L181&amp;"")=0),"",IF(B181="Otros costes no subvencionables",0,IF(B181="Alojamiento y manutención",IF(LEN(W181&amp;"")=0,"",ROUND(MAX(0,MIN(L181-M181,W181*80)),2)),ROUND(L181-M181,2))))</f>
        <v/>
      </c>
      <c r="O181" s="47"/>
      <c r="P181" s="47"/>
      <c r="Q181" s="47"/>
      <c r="R181" s="49" t="str">
        <f aca="false">IF(COUNTA(B181:K181,M181,O181:Q181,T181:V181,Y181,AE181)=0,"",SUMIFS(Pagos!$D$6:$D$405,Pagos!$B$6:$B$405,A181))</f>
        <v/>
      </c>
      <c r="S181" s="51" t="str">
        <f aca="false">IF(OR(COUNTA(B181:K181,M181,O181:Q181,T181:V181,Y181,AE181)=0,COUNTIFS(Pagos!$B$6:$B$405,A181,Pagos!$C$6:$C$405,"&gt;0")=0),"",_xlfn.MAXIFS(Pagos!$C$6:$C$405,Pagos!$B$6:$B$405,A181))</f>
        <v/>
      </c>
      <c r="T181" s="52"/>
      <c r="U181" s="52"/>
      <c r="V181" s="44"/>
      <c r="W181" s="53" t="str">
        <f aca="false">IF(OR(COUNTA(B181:K181,M181,O181:Q181,T181:V181,Y181,AE181)=0,B181&lt;&gt;"Alojamiento y manutención",LEN(T181&amp;"")=0,LEN(U181&amp;"")=0),"",T181*U181)</f>
        <v/>
      </c>
      <c r="X181" s="49" t="str">
        <f aca="false">IF(OR(COUNTA(B181:K181,M181,O181:Q181,T181:V181,Y181,AE181)=0,B181&lt;&gt;"Asesoría y gestión",LEN(N181&amp;"")=0),"",IF(H181+I181-IF(J181="Sí",I181*IF(LEN(AE181&amp;"")=0,1,AE181),0)=0,0,ROUND(N181*H181/(H181+I181-IF(J181="Sí",I181*IF(LEN(AE181&amp;"")=0,1,AE181),0)),2)))</f>
        <v/>
      </c>
      <c r="Y181" s="44"/>
      <c r="Z181" s="54" t="str">
        <f aca="false">IF(COUNTA(B181:K181,M181,O181:Q181,T181:V181,Y181,AE181)=0,"",IF(OR(COUNTA(B181:K181,M181,O181:Q181,T181:V181,Y181,AE181)=0,LEN(B181&amp;"")=0,LEN(C181&amp;"")=0,LEN(D181&amp;"")=0,LEN(E181&amp;"")=0,LEN(F181&amp;"")=0,LEN(G181&amp;"")=0,LEN(H181&amp;"")=0,LEN(I181&amp;"")=0,LEN(J181&amp;"")=0,LEN(K181&amp;"")=0,LEN(O181&amp;"")=0,LEN(P181&amp;"")=0,LEN(Q181&amp;"")=0,LEN(V181&amp;"")=0,AND(B181="Alojamiento y manutención",OR(LEN(T181&amp;"")=0,LEN(U181&amp;"")=0))),"REVISAR: faltan datos","Completo"))</f>
        <v/>
      </c>
      <c r="AA181" s="55" t="str">
        <f aca="false">IF(COUNTA(B181:K181,M181,O181:Q181,T181:V181,Y181,AE181)=0,"",IF(OR(LEN(Datos!$B$20&amp;"")=0,LEN(F181&amp;"")=0),"REVISAR: falta período/fecha",IF(OR(F181&lt;Datos!$B$22,F181&gt;Datos!$B$21),"REVISAR: emisión fuera de período",IF(COUNTIFS(Pagos!$B$6:$B$405,A181,Pagos!$C$6:$C$405,"&gt;"&amp;Datos!$B$23)&gt;0,"REVISAR: pago fuera de plazo",IF(COUNTIFS(Pagos!$B$6:$B$405,A181,Pagos!$C$6:$C$405,"&gt;"&amp;Datos!$B$21)&gt;0,"REVISAR: arts. 14.3 / 15.4","Sin alerta de fechas")))))</f>
        <v/>
      </c>
      <c r="AB181" s="55" t="str">
        <f aca="false">IF(COUNTA(B181:K181,M181,O181:Q181,T181:V181,Y181,AE181)=0,"",IF(Z181&lt;&gt;"Completo","REVISAR: completar datos",IF(OR(H181&lt;0,I181&lt;0,K181&lt;=0,K181&gt;1,M181&lt;0,M181&gt;L181,O181&lt;0,P181&lt;0,Q181&lt;0,Q181&gt;H181+I181,N181&lt;0,O181&gt;N181,O181+P181&gt;L181+0.01,AND(J181&lt;&gt;"Sí",J181&lt;&gt;"No"),AND(LEN(AE181&amp;"")&lt;&gt;0,OR(AE181&lt;=0,AE181&gt;1,J181&lt;&gt;"Sí"))),"REVISAR: importes incoherentes",IF(ABS(R181-H181-I181)&gt;0.01,"REVISAR: pago incompleto/excesivo",IF(AND(B181="Alojamiento y manutención",OR(T181&lt;=0,U181&lt;=0,MOD(T181,1)&lt;&gt;0,MOD(U181,1)&lt;&gt;0)),"REVISAR: personas/días",IF(AND(Datos!$B$25="No recuperable",J181="Sí",I181&gt;0),"REVISAR: régimen IVA",IF(AND(Datos!$B$25="Totalmente recuperable",I181&gt;0,OR(J181&lt;&gt;"Sí",AND(LEN(AE181&amp;"")&lt;&gt;0,AE181&lt;&gt;1))),"REVISAR: régimen IVA",IF(AND(Datos!$B$25="Parcialmente recuperable",J181="Sí",I181&gt;0,LEN(AE181&amp;"")=0),"REVISAR: indicar % IVA", "Sin alerta de importes"))))))))</f>
        <v/>
      </c>
      <c r="AC181" s="55" t="str">
        <f aca="false">IF(COUNTA(B181:K181,M181,O181:Q181,T181:V181,Y181,AE181)=0,"",IF(OR(COUNTIFS($A$6:$A$205,A181)&gt;1,AND(LEN(D181&amp;"")&gt;0,LEN(E181&amp;"")&gt;0,COUNTIFS($D$6:$D$205,D181,$E$6:$E$205,E181)&gt;1)),"REVISAR: posible duplicado","Sin duplicado"))</f>
        <v/>
      </c>
      <c r="AD181" s="54" t="str">
        <f aca="false">IF(COUNTA(B181:K181,M181,O181:Q181,T181:V181,Y181,AE181)=0,"",IF(LEN(Datos!$B$17&amp;"")=0,"REVISAR: falta concesión",IF(AND(Q181&gt;0,COUNTIFS(Pagos!$B$6:$B$405,A181,Pagos!$E$6:$E$405,"Ingreso retenciones")=0),"REVISAR: acreditación IRPF",IF(LEN(Datos!$B$24&amp;"")=0,"REVISAR: seleccionar modalidad",IF(Datos!$B$24="Normal","Adjuntar factura y pagos","Conservar factura y pagos")))))</f>
        <v/>
      </c>
      <c r="AE181" s="56"/>
    </row>
    <row r="182" customFormat="false" ht="19.5" hidden="false" customHeight="true" outlineLevel="0" collapsed="false">
      <c r="A182" s="43" t="s">
        <v>287</v>
      </c>
      <c r="B182" s="44"/>
      <c r="C182" s="44"/>
      <c r="D182" s="45"/>
      <c r="E182" s="45"/>
      <c r="F182" s="46"/>
      <c r="G182" s="44"/>
      <c r="H182" s="47"/>
      <c r="I182" s="47"/>
      <c r="J182" s="44"/>
      <c r="K182" s="48"/>
      <c r="L182" s="49" t="str">
        <f aca="false">IF(OR(COUNTA(B182:K182,M182,O182:Q182,T182:V182,Y182,AE182)=0,LEN(H182&amp;"")=0,LEN(I182&amp;"")=0,LEN(J182&amp;"")=0,LEN(K182&amp;"")=0),"",ROUND((H182+I182-IF(J182="Sí",I182*IF(LEN(AE182&amp;"")=0,1,AE182),0))*K182,2))</f>
        <v/>
      </c>
      <c r="M182" s="47"/>
      <c r="N182" s="50" t="str">
        <f aca="false">IF(OR(COUNTA(B182:K182,M182,O182:Q182,T182:V182,Y182,AE182)=0,LEN(L182&amp;"")=0),"",IF(B182="Otros costes no subvencionables",0,IF(B182="Alojamiento y manutención",IF(LEN(W182&amp;"")=0,"",ROUND(MAX(0,MIN(L182-M182,W182*80)),2)),ROUND(L182-M182,2))))</f>
        <v/>
      </c>
      <c r="O182" s="47"/>
      <c r="P182" s="47"/>
      <c r="Q182" s="47"/>
      <c r="R182" s="49" t="str">
        <f aca="false">IF(COUNTA(B182:K182,M182,O182:Q182,T182:V182,Y182,AE182)=0,"",SUMIFS(Pagos!$D$6:$D$405,Pagos!$B$6:$B$405,A182))</f>
        <v/>
      </c>
      <c r="S182" s="51" t="str">
        <f aca="false">IF(OR(COUNTA(B182:K182,M182,O182:Q182,T182:V182,Y182,AE182)=0,COUNTIFS(Pagos!$B$6:$B$405,A182,Pagos!$C$6:$C$405,"&gt;0")=0),"",_xlfn.MAXIFS(Pagos!$C$6:$C$405,Pagos!$B$6:$B$405,A182))</f>
        <v/>
      </c>
      <c r="T182" s="52"/>
      <c r="U182" s="52"/>
      <c r="V182" s="44"/>
      <c r="W182" s="53" t="str">
        <f aca="false">IF(OR(COUNTA(B182:K182,M182,O182:Q182,T182:V182,Y182,AE182)=0,B182&lt;&gt;"Alojamiento y manutención",LEN(T182&amp;"")=0,LEN(U182&amp;"")=0),"",T182*U182)</f>
        <v/>
      </c>
      <c r="X182" s="49" t="str">
        <f aca="false">IF(OR(COUNTA(B182:K182,M182,O182:Q182,T182:V182,Y182,AE182)=0,B182&lt;&gt;"Asesoría y gestión",LEN(N182&amp;"")=0),"",IF(H182+I182-IF(J182="Sí",I182*IF(LEN(AE182&amp;"")=0,1,AE182),0)=0,0,ROUND(N182*H182/(H182+I182-IF(J182="Sí",I182*IF(LEN(AE182&amp;"")=0,1,AE182),0)),2)))</f>
        <v/>
      </c>
      <c r="Y182" s="44"/>
      <c r="Z182" s="54" t="str">
        <f aca="false">IF(COUNTA(B182:K182,M182,O182:Q182,T182:V182,Y182,AE182)=0,"",IF(OR(COUNTA(B182:K182,M182,O182:Q182,T182:V182,Y182,AE182)=0,LEN(B182&amp;"")=0,LEN(C182&amp;"")=0,LEN(D182&amp;"")=0,LEN(E182&amp;"")=0,LEN(F182&amp;"")=0,LEN(G182&amp;"")=0,LEN(H182&amp;"")=0,LEN(I182&amp;"")=0,LEN(J182&amp;"")=0,LEN(K182&amp;"")=0,LEN(O182&amp;"")=0,LEN(P182&amp;"")=0,LEN(Q182&amp;"")=0,LEN(V182&amp;"")=0,AND(B182="Alojamiento y manutención",OR(LEN(T182&amp;"")=0,LEN(U182&amp;"")=0))),"REVISAR: faltan datos","Completo"))</f>
        <v/>
      </c>
      <c r="AA182" s="55" t="str">
        <f aca="false">IF(COUNTA(B182:K182,M182,O182:Q182,T182:V182,Y182,AE182)=0,"",IF(OR(LEN(Datos!$B$20&amp;"")=0,LEN(F182&amp;"")=0),"REVISAR: falta período/fecha",IF(OR(F182&lt;Datos!$B$22,F182&gt;Datos!$B$21),"REVISAR: emisión fuera de período",IF(COUNTIFS(Pagos!$B$6:$B$405,A182,Pagos!$C$6:$C$405,"&gt;"&amp;Datos!$B$23)&gt;0,"REVISAR: pago fuera de plazo",IF(COUNTIFS(Pagos!$B$6:$B$405,A182,Pagos!$C$6:$C$405,"&gt;"&amp;Datos!$B$21)&gt;0,"REVISAR: arts. 14.3 / 15.4","Sin alerta de fechas")))))</f>
        <v/>
      </c>
      <c r="AB182" s="55" t="str">
        <f aca="false">IF(COUNTA(B182:K182,M182,O182:Q182,T182:V182,Y182,AE182)=0,"",IF(Z182&lt;&gt;"Completo","REVISAR: completar datos",IF(OR(H182&lt;0,I182&lt;0,K182&lt;=0,K182&gt;1,M182&lt;0,M182&gt;L182,O182&lt;0,P182&lt;0,Q182&lt;0,Q182&gt;H182+I182,N182&lt;0,O182&gt;N182,O182+P182&gt;L182+0.01,AND(J182&lt;&gt;"Sí",J182&lt;&gt;"No"),AND(LEN(AE182&amp;"")&lt;&gt;0,OR(AE182&lt;=0,AE182&gt;1,J182&lt;&gt;"Sí"))),"REVISAR: importes incoherentes",IF(ABS(R182-H182-I182)&gt;0.01,"REVISAR: pago incompleto/excesivo",IF(AND(B182="Alojamiento y manutención",OR(T182&lt;=0,U182&lt;=0,MOD(T182,1)&lt;&gt;0,MOD(U182,1)&lt;&gt;0)),"REVISAR: personas/días",IF(AND(Datos!$B$25="No recuperable",J182="Sí",I182&gt;0),"REVISAR: régimen IVA",IF(AND(Datos!$B$25="Totalmente recuperable",I182&gt;0,OR(J182&lt;&gt;"Sí",AND(LEN(AE182&amp;"")&lt;&gt;0,AE182&lt;&gt;1))),"REVISAR: régimen IVA",IF(AND(Datos!$B$25="Parcialmente recuperable",J182="Sí",I182&gt;0,LEN(AE182&amp;"")=0),"REVISAR: indicar % IVA", "Sin alerta de importes"))))))))</f>
        <v/>
      </c>
      <c r="AC182" s="55" t="str">
        <f aca="false">IF(COUNTA(B182:K182,M182,O182:Q182,T182:V182,Y182,AE182)=0,"",IF(OR(COUNTIFS($A$6:$A$205,A182)&gt;1,AND(LEN(D182&amp;"")&gt;0,LEN(E182&amp;"")&gt;0,COUNTIFS($D$6:$D$205,D182,$E$6:$E$205,E182)&gt;1)),"REVISAR: posible duplicado","Sin duplicado"))</f>
        <v/>
      </c>
      <c r="AD182" s="54" t="str">
        <f aca="false">IF(COUNTA(B182:K182,M182,O182:Q182,T182:V182,Y182,AE182)=0,"",IF(LEN(Datos!$B$17&amp;"")=0,"REVISAR: falta concesión",IF(AND(Q182&gt;0,COUNTIFS(Pagos!$B$6:$B$405,A182,Pagos!$E$6:$E$405,"Ingreso retenciones")=0),"REVISAR: acreditación IRPF",IF(LEN(Datos!$B$24&amp;"")=0,"REVISAR: seleccionar modalidad",IF(Datos!$B$24="Normal","Adjuntar factura y pagos","Conservar factura y pagos")))))</f>
        <v/>
      </c>
      <c r="AE182" s="56"/>
    </row>
    <row r="183" customFormat="false" ht="19.5" hidden="false" customHeight="true" outlineLevel="0" collapsed="false">
      <c r="A183" s="43" t="s">
        <v>288</v>
      </c>
      <c r="B183" s="44"/>
      <c r="C183" s="44"/>
      <c r="D183" s="45"/>
      <c r="E183" s="45"/>
      <c r="F183" s="46"/>
      <c r="G183" s="44"/>
      <c r="H183" s="47"/>
      <c r="I183" s="47"/>
      <c r="J183" s="44"/>
      <c r="K183" s="48"/>
      <c r="L183" s="49" t="str">
        <f aca="false">IF(OR(COUNTA(B183:K183,M183,O183:Q183,T183:V183,Y183,AE183)=0,LEN(H183&amp;"")=0,LEN(I183&amp;"")=0,LEN(J183&amp;"")=0,LEN(K183&amp;"")=0),"",ROUND((H183+I183-IF(J183="Sí",I183*IF(LEN(AE183&amp;"")=0,1,AE183),0))*K183,2))</f>
        <v/>
      </c>
      <c r="M183" s="47"/>
      <c r="N183" s="50" t="str">
        <f aca="false">IF(OR(COUNTA(B183:K183,M183,O183:Q183,T183:V183,Y183,AE183)=0,LEN(L183&amp;"")=0),"",IF(B183="Otros costes no subvencionables",0,IF(B183="Alojamiento y manutención",IF(LEN(W183&amp;"")=0,"",ROUND(MAX(0,MIN(L183-M183,W183*80)),2)),ROUND(L183-M183,2))))</f>
        <v/>
      </c>
      <c r="O183" s="47"/>
      <c r="P183" s="47"/>
      <c r="Q183" s="47"/>
      <c r="R183" s="49" t="str">
        <f aca="false">IF(COUNTA(B183:K183,M183,O183:Q183,T183:V183,Y183,AE183)=0,"",SUMIFS(Pagos!$D$6:$D$405,Pagos!$B$6:$B$405,A183))</f>
        <v/>
      </c>
      <c r="S183" s="51" t="str">
        <f aca="false">IF(OR(COUNTA(B183:K183,M183,O183:Q183,T183:V183,Y183,AE183)=0,COUNTIFS(Pagos!$B$6:$B$405,A183,Pagos!$C$6:$C$405,"&gt;0")=0),"",_xlfn.MAXIFS(Pagos!$C$6:$C$405,Pagos!$B$6:$B$405,A183))</f>
        <v/>
      </c>
      <c r="T183" s="52"/>
      <c r="U183" s="52"/>
      <c r="V183" s="44"/>
      <c r="W183" s="53" t="str">
        <f aca="false">IF(OR(COUNTA(B183:K183,M183,O183:Q183,T183:V183,Y183,AE183)=0,B183&lt;&gt;"Alojamiento y manutención",LEN(T183&amp;"")=0,LEN(U183&amp;"")=0),"",T183*U183)</f>
        <v/>
      </c>
      <c r="X183" s="49" t="str">
        <f aca="false">IF(OR(COUNTA(B183:K183,M183,O183:Q183,T183:V183,Y183,AE183)=0,B183&lt;&gt;"Asesoría y gestión",LEN(N183&amp;"")=0),"",IF(H183+I183-IF(J183="Sí",I183*IF(LEN(AE183&amp;"")=0,1,AE183),0)=0,0,ROUND(N183*H183/(H183+I183-IF(J183="Sí",I183*IF(LEN(AE183&amp;"")=0,1,AE183),0)),2)))</f>
        <v/>
      </c>
      <c r="Y183" s="44"/>
      <c r="Z183" s="54" t="str">
        <f aca="false">IF(COUNTA(B183:K183,M183,O183:Q183,T183:V183,Y183,AE183)=0,"",IF(OR(COUNTA(B183:K183,M183,O183:Q183,T183:V183,Y183,AE183)=0,LEN(B183&amp;"")=0,LEN(C183&amp;"")=0,LEN(D183&amp;"")=0,LEN(E183&amp;"")=0,LEN(F183&amp;"")=0,LEN(G183&amp;"")=0,LEN(H183&amp;"")=0,LEN(I183&amp;"")=0,LEN(J183&amp;"")=0,LEN(K183&amp;"")=0,LEN(O183&amp;"")=0,LEN(P183&amp;"")=0,LEN(Q183&amp;"")=0,LEN(V183&amp;"")=0,AND(B183="Alojamiento y manutención",OR(LEN(T183&amp;"")=0,LEN(U183&amp;"")=0))),"REVISAR: faltan datos","Completo"))</f>
        <v/>
      </c>
      <c r="AA183" s="55" t="str">
        <f aca="false">IF(COUNTA(B183:K183,M183,O183:Q183,T183:V183,Y183,AE183)=0,"",IF(OR(LEN(Datos!$B$20&amp;"")=0,LEN(F183&amp;"")=0),"REVISAR: falta período/fecha",IF(OR(F183&lt;Datos!$B$22,F183&gt;Datos!$B$21),"REVISAR: emisión fuera de período",IF(COUNTIFS(Pagos!$B$6:$B$405,A183,Pagos!$C$6:$C$405,"&gt;"&amp;Datos!$B$23)&gt;0,"REVISAR: pago fuera de plazo",IF(COUNTIFS(Pagos!$B$6:$B$405,A183,Pagos!$C$6:$C$405,"&gt;"&amp;Datos!$B$21)&gt;0,"REVISAR: arts. 14.3 / 15.4","Sin alerta de fechas")))))</f>
        <v/>
      </c>
      <c r="AB183" s="55" t="str">
        <f aca="false">IF(COUNTA(B183:K183,M183,O183:Q183,T183:V183,Y183,AE183)=0,"",IF(Z183&lt;&gt;"Completo","REVISAR: completar datos",IF(OR(H183&lt;0,I183&lt;0,K183&lt;=0,K183&gt;1,M183&lt;0,M183&gt;L183,O183&lt;0,P183&lt;0,Q183&lt;0,Q183&gt;H183+I183,N183&lt;0,O183&gt;N183,O183+P183&gt;L183+0.01,AND(J183&lt;&gt;"Sí",J183&lt;&gt;"No"),AND(LEN(AE183&amp;"")&lt;&gt;0,OR(AE183&lt;=0,AE183&gt;1,J183&lt;&gt;"Sí"))),"REVISAR: importes incoherentes",IF(ABS(R183-H183-I183)&gt;0.01,"REVISAR: pago incompleto/excesivo",IF(AND(B183="Alojamiento y manutención",OR(T183&lt;=0,U183&lt;=0,MOD(T183,1)&lt;&gt;0,MOD(U183,1)&lt;&gt;0)),"REVISAR: personas/días",IF(AND(Datos!$B$25="No recuperable",J183="Sí",I183&gt;0),"REVISAR: régimen IVA",IF(AND(Datos!$B$25="Totalmente recuperable",I183&gt;0,OR(J183&lt;&gt;"Sí",AND(LEN(AE183&amp;"")&lt;&gt;0,AE183&lt;&gt;1))),"REVISAR: régimen IVA",IF(AND(Datos!$B$25="Parcialmente recuperable",J183="Sí",I183&gt;0,LEN(AE183&amp;"")=0),"REVISAR: indicar % IVA", "Sin alerta de importes"))))))))</f>
        <v/>
      </c>
      <c r="AC183" s="55" t="str">
        <f aca="false">IF(COUNTA(B183:K183,M183,O183:Q183,T183:V183,Y183,AE183)=0,"",IF(OR(COUNTIFS($A$6:$A$205,A183)&gt;1,AND(LEN(D183&amp;"")&gt;0,LEN(E183&amp;"")&gt;0,COUNTIFS($D$6:$D$205,D183,$E$6:$E$205,E183)&gt;1)),"REVISAR: posible duplicado","Sin duplicado"))</f>
        <v/>
      </c>
      <c r="AD183" s="54" t="str">
        <f aca="false">IF(COUNTA(B183:K183,M183,O183:Q183,T183:V183,Y183,AE183)=0,"",IF(LEN(Datos!$B$17&amp;"")=0,"REVISAR: falta concesión",IF(AND(Q183&gt;0,COUNTIFS(Pagos!$B$6:$B$405,A183,Pagos!$E$6:$E$405,"Ingreso retenciones")=0),"REVISAR: acreditación IRPF",IF(LEN(Datos!$B$24&amp;"")=0,"REVISAR: seleccionar modalidad",IF(Datos!$B$24="Normal","Adjuntar factura y pagos","Conservar factura y pagos")))))</f>
        <v/>
      </c>
      <c r="AE183" s="56"/>
    </row>
    <row r="184" customFormat="false" ht="19.5" hidden="false" customHeight="true" outlineLevel="0" collapsed="false">
      <c r="A184" s="43" t="s">
        <v>289</v>
      </c>
      <c r="B184" s="44"/>
      <c r="C184" s="44"/>
      <c r="D184" s="45"/>
      <c r="E184" s="45"/>
      <c r="F184" s="46"/>
      <c r="G184" s="44"/>
      <c r="H184" s="47"/>
      <c r="I184" s="47"/>
      <c r="J184" s="44"/>
      <c r="K184" s="48"/>
      <c r="L184" s="49" t="str">
        <f aca="false">IF(OR(COUNTA(B184:K184,M184,O184:Q184,T184:V184,Y184,AE184)=0,LEN(H184&amp;"")=0,LEN(I184&amp;"")=0,LEN(J184&amp;"")=0,LEN(K184&amp;"")=0),"",ROUND((H184+I184-IF(J184="Sí",I184*IF(LEN(AE184&amp;"")=0,1,AE184),0))*K184,2))</f>
        <v/>
      </c>
      <c r="M184" s="47"/>
      <c r="N184" s="50" t="str">
        <f aca="false">IF(OR(COUNTA(B184:K184,M184,O184:Q184,T184:V184,Y184,AE184)=0,LEN(L184&amp;"")=0),"",IF(B184="Otros costes no subvencionables",0,IF(B184="Alojamiento y manutención",IF(LEN(W184&amp;"")=0,"",ROUND(MAX(0,MIN(L184-M184,W184*80)),2)),ROUND(L184-M184,2))))</f>
        <v/>
      </c>
      <c r="O184" s="47"/>
      <c r="P184" s="47"/>
      <c r="Q184" s="47"/>
      <c r="R184" s="49" t="str">
        <f aca="false">IF(COUNTA(B184:K184,M184,O184:Q184,T184:V184,Y184,AE184)=0,"",SUMIFS(Pagos!$D$6:$D$405,Pagos!$B$6:$B$405,A184))</f>
        <v/>
      </c>
      <c r="S184" s="51" t="str">
        <f aca="false">IF(OR(COUNTA(B184:K184,M184,O184:Q184,T184:V184,Y184,AE184)=0,COUNTIFS(Pagos!$B$6:$B$405,A184,Pagos!$C$6:$C$405,"&gt;0")=0),"",_xlfn.MAXIFS(Pagos!$C$6:$C$405,Pagos!$B$6:$B$405,A184))</f>
        <v/>
      </c>
      <c r="T184" s="52"/>
      <c r="U184" s="52"/>
      <c r="V184" s="44"/>
      <c r="W184" s="53" t="str">
        <f aca="false">IF(OR(COUNTA(B184:K184,M184,O184:Q184,T184:V184,Y184,AE184)=0,B184&lt;&gt;"Alojamiento y manutención",LEN(T184&amp;"")=0,LEN(U184&amp;"")=0),"",T184*U184)</f>
        <v/>
      </c>
      <c r="X184" s="49" t="str">
        <f aca="false">IF(OR(COUNTA(B184:K184,M184,O184:Q184,T184:V184,Y184,AE184)=0,B184&lt;&gt;"Asesoría y gestión",LEN(N184&amp;"")=0),"",IF(H184+I184-IF(J184="Sí",I184*IF(LEN(AE184&amp;"")=0,1,AE184),0)=0,0,ROUND(N184*H184/(H184+I184-IF(J184="Sí",I184*IF(LEN(AE184&amp;"")=0,1,AE184),0)),2)))</f>
        <v/>
      </c>
      <c r="Y184" s="44"/>
      <c r="Z184" s="54" t="str">
        <f aca="false">IF(COUNTA(B184:K184,M184,O184:Q184,T184:V184,Y184,AE184)=0,"",IF(OR(COUNTA(B184:K184,M184,O184:Q184,T184:V184,Y184,AE184)=0,LEN(B184&amp;"")=0,LEN(C184&amp;"")=0,LEN(D184&amp;"")=0,LEN(E184&amp;"")=0,LEN(F184&amp;"")=0,LEN(G184&amp;"")=0,LEN(H184&amp;"")=0,LEN(I184&amp;"")=0,LEN(J184&amp;"")=0,LEN(K184&amp;"")=0,LEN(O184&amp;"")=0,LEN(P184&amp;"")=0,LEN(Q184&amp;"")=0,LEN(V184&amp;"")=0,AND(B184="Alojamiento y manutención",OR(LEN(T184&amp;"")=0,LEN(U184&amp;"")=0))),"REVISAR: faltan datos","Completo"))</f>
        <v/>
      </c>
      <c r="AA184" s="55" t="str">
        <f aca="false">IF(COUNTA(B184:K184,M184,O184:Q184,T184:V184,Y184,AE184)=0,"",IF(OR(LEN(Datos!$B$20&amp;"")=0,LEN(F184&amp;"")=0),"REVISAR: falta período/fecha",IF(OR(F184&lt;Datos!$B$22,F184&gt;Datos!$B$21),"REVISAR: emisión fuera de período",IF(COUNTIFS(Pagos!$B$6:$B$405,A184,Pagos!$C$6:$C$405,"&gt;"&amp;Datos!$B$23)&gt;0,"REVISAR: pago fuera de plazo",IF(COUNTIFS(Pagos!$B$6:$B$405,A184,Pagos!$C$6:$C$405,"&gt;"&amp;Datos!$B$21)&gt;0,"REVISAR: arts. 14.3 / 15.4","Sin alerta de fechas")))))</f>
        <v/>
      </c>
      <c r="AB184" s="55" t="str">
        <f aca="false">IF(COUNTA(B184:K184,M184,O184:Q184,T184:V184,Y184,AE184)=0,"",IF(Z184&lt;&gt;"Completo","REVISAR: completar datos",IF(OR(H184&lt;0,I184&lt;0,K184&lt;=0,K184&gt;1,M184&lt;0,M184&gt;L184,O184&lt;0,P184&lt;0,Q184&lt;0,Q184&gt;H184+I184,N184&lt;0,O184&gt;N184,O184+P184&gt;L184+0.01,AND(J184&lt;&gt;"Sí",J184&lt;&gt;"No"),AND(LEN(AE184&amp;"")&lt;&gt;0,OR(AE184&lt;=0,AE184&gt;1,J184&lt;&gt;"Sí"))),"REVISAR: importes incoherentes",IF(ABS(R184-H184-I184)&gt;0.01,"REVISAR: pago incompleto/excesivo",IF(AND(B184="Alojamiento y manutención",OR(T184&lt;=0,U184&lt;=0,MOD(T184,1)&lt;&gt;0,MOD(U184,1)&lt;&gt;0)),"REVISAR: personas/días",IF(AND(Datos!$B$25="No recuperable",J184="Sí",I184&gt;0),"REVISAR: régimen IVA",IF(AND(Datos!$B$25="Totalmente recuperable",I184&gt;0,OR(J184&lt;&gt;"Sí",AND(LEN(AE184&amp;"")&lt;&gt;0,AE184&lt;&gt;1))),"REVISAR: régimen IVA",IF(AND(Datos!$B$25="Parcialmente recuperable",J184="Sí",I184&gt;0,LEN(AE184&amp;"")=0),"REVISAR: indicar % IVA", "Sin alerta de importes"))))))))</f>
        <v/>
      </c>
      <c r="AC184" s="55" t="str">
        <f aca="false">IF(COUNTA(B184:K184,M184,O184:Q184,T184:V184,Y184,AE184)=0,"",IF(OR(COUNTIFS($A$6:$A$205,A184)&gt;1,AND(LEN(D184&amp;"")&gt;0,LEN(E184&amp;"")&gt;0,COUNTIFS($D$6:$D$205,D184,$E$6:$E$205,E184)&gt;1)),"REVISAR: posible duplicado","Sin duplicado"))</f>
        <v/>
      </c>
      <c r="AD184" s="54" t="str">
        <f aca="false">IF(COUNTA(B184:K184,M184,O184:Q184,T184:V184,Y184,AE184)=0,"",IF(LEN(Datos!$B$17&amp;"")=0,"REVISAR: falta concesión",IF(AND(Q184&gt;0,COUNTIFS(Pagos!$B$6:$B$405,A184,Pagos!$E$6:$E$405,"Ingreso retenciones")=0),"REVISAR: acreditación IRPF",IF(LEN(Datos!$B$24&amp;"")=0,"REVISAR: seleccionar modalidad",IF(Datos!$B$24="Normal","Adjuntar factura y pagos","Conservar factura y pagos")))))</f>
        <v/>
      </c>
      <c r="AE184" s="56"/>
    </row>
    <row r="185" customFormat="false" ht="19.5" hidden="false" customHeight="true" outlineLevel="0" collapsed="false">
      <c r="A185" s="43" t="s">
        <v>290</v>
      </c>
      <c r="B185" s="44"/>
      <c r="C185" s="44"/>
      <c r="D185" s="45"/>
      <c r="E185" s="45"/>
      <c r="F185" s="46"/>
      <c r="G185" s="44"/>
      <c r="H185" s="47"/>
      <c r="I185" s="47"/>
      <c r="J185" s="44"/>
      <c r="K185" s="48"/>
      <c r="L185" s="49" t="str">
        <f aca="false">IF(OR(COUNTA(B185:K185,M185,O185:Q185,T185:V185,Y185,AE185)=0,LEN(H185&amp;"")=0,LEN(I185&amp;"")=0,LEN(J185&amp;"")=0,LEN(K185&amp;"")=0),"",ROUND((H185+I185-IF(J185="Sí",I185*IF(LEN(AE185&amp;"")=0,1,AE185),0))*K185,2))</f>
        <v/>
      </c>
      <c r="M185" s="47"/>
      <c r="N185" s="50" t="str">
        <f aca="false">IF(OR(COUNTA(B185:K185,M185,O185:Q185,T185:V185,Y185,AE185)=0,LEN(L185&amp;"")=0),"",IF(B185="Otros costes no subvencionables",0,IF(B185="Alojamiento y manutención",IF(LEN(W185&amp;"")=0,"",ROUND(MAX(0,MIN(L185-M185,W185*80)),2)),ROUND(L185-M185,2))))</f>
        <v/>
      </c>
      <c r="O185" s="47"/>
      <c r="P185" s="47"/>
      <c r="Q185" s="47"/>
      <c r="R185" s="49" t="str">
        <f aca="false">IF(COUNTA(B185:K185,M185,O185:Q185,T185:V185,Y185,AE185)=0,"",SUMIFS(Pagos!$D$6:$D$405,Pagos!$B$6:$B$405,A185))</f>
        <v/>
      </c>
      <c r="S185" s="51" t="str">
        <f aca="false">IF(OR(COUNTA(B185:K185,M185,O185:Q185,T185:V185,Y185,AE185)=0,COUNTIFS(Pagos!$B$6:$B$405,A185,Pagos!$C$6:$C$405,"&gt;0")=0),"",_xlfn.MAXIFS(Pagos!$C$6:$C$405,Pagos!$B$6:$B$405,A185))</f>
        <v/>
      </c>
      <c r="T185" s="52"/>
      <c r="U185" s="52"/>
      <c r="V185" s="44"/>
      <c r="W185" s="53" t="str">
        <f aca="false">IF(OR(COUNTA(B185:K185,M185,O185:Q185,T185:V185,Y185,AE185)=0,B185&lt;&gt;"Alojamiento y manutención",LEN(T185&amp;"")=0,LEN(U185&amp;"")=0),"",T185*U185)</f>
        <v/>
      </c>
      <c r="X185" s="49" t="str">
        <f aca="false">IF(OR(COUNTA(B185:K185,M185,O185:Q185,T185:V185,Y185,AE185)=0,B185&lt;&gt;"Asesoría y gestión",LEN(N185&amp;"")=0),"",IF(H185+I185-IF(J185="Sí",I185*IF(LEN(AE185&amp;"")=0,1,AE185),0)=0,0,ROUND(N185*H185/(H185+I185-IF(J185="Sí",I185*IF(LEN(AE185&amp;"")=0,1,AE185),0)),2)))</f>
        <v/>
      </c>
      <c r="Y185" s="44"/>
      <c r="Z185" s="54" t="str">
        <f aca="false">IF(COUNTA(B185:K185,M185,O185:Q185,T185:V185,Y185,AE185)=0,"",IF(OR(COUNTA(B185:K185,M185,O185:Q185,T185:V185,Y185,AE185)=0,LEN(B185&amp;"")=0,LEN(C185&amp;"")=0,LEN(D185&amp;"")=0,LEN(E185&amp;"")=0,LEN(F185&amp;"")=0,LEN(G185&amp;"")=0,LEN(H185&amp;"")=0,LEN(I185&amp;"")=0,LEN(J185&amp;"")=0,LEN(K185&amp;"")=0,LEN(O185&amp;"")=0,LEN(P185&amp;"")=0,LEN(Q185&amp;"")=0,LEN(V185&amp;"")=0,AND(B185="Alojamiento y manutención",OR(LEN(T185&amp;"")=0,LEN(U185&amp;"")=0))),"REVISAR: faltan datos","Completo"))</f>
        <v/>
      </c>
      <c r="AA185" s="55" t="str">
        <f aca="false">IF(COUNTA(B185:K185,M185,O185:Q185,T185:V185,Y185,AE185)=0,"",IF(OR(LEN(Datos!$B$20&amp;"")=0,LEN(F185&amp;"")=0),"REVISAR: falta período/fecha",IF(OR(F185&lt;Datos!$B$22,F185&gt;Datos!$B$21),"REVISAR: emisión fuera de período",IF(COUNTIFS(Pagos!$B$6:$B$405,A185,Pagos!$C$6:$C$405,"&gt;"&amp;Datos!$B$23)&gt;0,"REVISAR: pago fuera de plazo",IF(COUNTIFS(Pagos!$B$6:$B$405,A185,Pagos!$C$6:$C$405,"&gt;"&amp;Datos!$B$21)&gt;0,"REVISAR: arts. 14.3 / 15.4","Sin alerta de fechas")))))</f>
        <v/>
      </c>
      <c r="AB185" s="55" t="str">
        <f aca="false">IF(COUNTA(B185:K185,M185,O185:Q185,T185:V185,Y185,AE185)=0,"",IF(Z185&lt;&gt;"Completo","REVISAR: completar datos",IF(OR(H185&lt;0,I185&lt;0,K185&lt;=0,K185&gt;1,M185&lt;0,M185&gt;L185,O185&lt;0,P185&lt;0,Q185&lt;0,Q185&gt;H185+I185,N185&lt;0,O185&gt;N185,O185+P185&gt;L185+0.01,AND(J185&lt;&gt;"Sí",J185&lt;&gt;"No"),AND(LEN(AE185&amp;"")&lt;&gt;0,OR(AE185&lt;=0,AE185&gt;1,J185&lt;&gt;"Sí"))),"REVISAR: importes incoherentes",IF(ABS(R185-H185-I185)&gt;0.01,"REVISAR: pago incompleto/excesivo",IF(AND(B185="Alojamiento y manutención",OR(T185&lt;=0,U185&lt;=0,MOD(T185,1)&lt;&gt;0,MOD(U185,1)&lt;&gt;0)),"REVISAR: personas/días",IF(AND(Datos!$B$25="No recuperable",J185="Sí",I185&gt;0),"REVISAR: régimen IVA",IF(AND(Datos!$B$25="Totalmente recuperable",I185&gt;0,OR(J185&lt;&gt;"Sí",AND(LEN(AE185&amp;"")&lt;&gt;0,AE185&lt;&gt;1))),"REVISAR: régimen IVA",IF(AND(Datos!$B$25="Parcialmente recuperable",J185="Sí",I185&gt;0,LEN(AE185&amp;"")=0),"REVISAR: indicar % IVA", "Sin alerta de importes"))))))))</f>
        <v/>
      </c>
      <c r="AC185" s="55" t="str">
        <f aca="false">IF(COUNTA(B185:K185,M185,O185:Q185,T185:V185,Y185,AE185)=0,"",IF(OR(COUNTIFS($A$6:$A$205,A185)&gt;1,AND(LEN(D185&amp;"")&gt;0,LEN(E185&amp;"")&gt;0,COUNTIFS($D$6:$D$205,D185,$E$6:$E$205,E185)&gt;1)),"REVISAR: posible duplicado","Sin duplicado"))</f>
        <v/>
      </c>
      <c r="AD185" s="54" t="str">
        <f aca="false">IF(COUNTA(B185:K185,M185,O185:Q185,T185:V185,Y185,AE185)=0,"",IF(LEN(Datos!$B$17&amp;"")=0,"REVISAR: falta concesión",IF(AND(Q185&gt;0,COUNTIFS(Pagos!$B$6:$B$405,A185,Pagos!$E$6:$E$405,"Ingreso retenciones")=0),"REVISAR: acreditación IRPF",IF(LEN(Datos!$B$24&amp;"")=0,"REVISAR: seleccionar modalidad",IF(Datos!$B$24="Normal","Adjuntar factura y pagos","Conservar factura y pagos")))))</f>
        <v/>
      </c>
      <c r="AE185" s="56"/>
    </row>
    <row r="186" customFormat="false" ht="19.5" hidden="false" customHeight="true" outlineLevel="0" collapsed="false">
      <c r="A186" s="43" t="s">
        <v>291</v>
      </c>
      <c r="B186" s="44"/>
      <c r="C186" s="44"/>
      <c r="D186" s="45"/>
      <c r="E186" s="45"/>
      <c r="F186" s="46"/>
      <c r="G186" s="44"/>
      <c r="H186" s="47"/>
      <c r="I186" s="47"/>
      <c r="J186" s="44"/>
      <c r="K186" s="48"/>
      <c r="L186" s="49" t="str">
        <f aca="false">IF(OR(COUNTA(B186:K186,M186,O186:Q186,T186:V186,Y186,AE186)=0,LEN(H186&amp;"")=0,LEN(I186&amp;"")=0,LEN(J186&amp;"")=0,LEN(K186&amp;"")=0),"",ROUND((H186+I186-IF(J186="Sí",I186*IF(LEN(AE186&amp;"")=0,1,AE186),0))*K186,2))</f>
        <v/>
      </c>
      <c r="M186" s="47"/>
      <c r="N186" s="50" t="str">
        <f aca="false">IF(OR(COUNTA(B186:K186,M186,O186:Q186,T186:V186,Y186,AE186)=0,LEN(L186&amp;"")=0),"",IF(B186="Otros costes no subvencionables",0,IF(B186="Alojamiento y manutención",IF(LEN(W186&amp;"")=0,"",ROUND(MAX(0,MIN(L186-M186,W186*80)),2)),ROUND(L186-M186,2))))</f>
        <v/>
      </c>
      <c r="O186" s="47"/>
      <c r="P186" s="47"/>
      <c r="Q186" s="47"/>
      <c r="R186" s="49" t="str">
        <f aca="false">IF(COUNTA(B186:K186,M186,O186:Q186,T186:V186,Y186,AE186)=0,"",SUMIFS(Pagos!$D$6:$D$405,Pagos!$B$6:$B$405,A186))</f>
        <v/>
      </c>
      <c r="S186" s="51" t="str">
        <f aca="false">IF(OR(COUNTA(B186:K186,M186,O186:Q186,T186:V186,Y186,AE186)=0,COUNTIFS(Pagos!$B$6:$B$405,A186,Pagos!$C$6:$C$405,"&gt;0")=0),"",_xlfn.MAXIFS(Pagos!$C$6:$C$405,Pagos!$B$6:$B$405,A186))</f>
        <v/>
      </c>
      <c r="T186" s="52"/>
      <c r="U186" s="52"/>
      <c r="V186" s="44"/>
      <c r="W186" s="53" t="str">
        <f aca="false">IF(OR(COUNTA(B186:K186,M186,O186:Q186,T186:V186,Y186,AE186)=0,B186&lt;&gt;"Alojamiento y manutención",LEN(T186&amp;"")=0,LEN(U186&amp;"")=0),"",T186*U186)</f>
        <v/>
      </c>
      <c r="X186" s="49" t="str">
        <f aca="false">IF(OR(COUNTA(B186:K186,M186,O186:Q186,T186:V186,Y186,AE186)=0,B186&lt;&gt;"Asesoría y gestión",LEN(N186&amp;"")=0),"",IF(H186+I186-IF(J186="Sí",I186*IF(LEN(AE186&amp;"")=0,1,AE186),0)=0,0,ROUND(N186*H186/(H186+I186-IF(J186="Sí",I186*IF(LEN(AE186&amp;"")=0,1,AE186),0)),2)))</f>
        <v/>
      </c>
      <c r="Y186" s="44"/>
      <c r="Z186" s="54" t="str">
        <f aca="false">IF(COUNTA(B186:K186,M186,O186:Q186,T186:V186,Y186,AE186)=0,"",IF(OR(COUNTA(B186:K186,M186,O186:Q186,T186:V186,Y186,AE186)=0,LEN(B186&amp;"")=0,LEN(C186&amp;"")=0,LEN(D186&amp;"")=0,LEN(E186&amp;"")=0,LEN(F186&amp;"")=0,LEN(G186&amp;"")=0,LEN(H186&amp;"")=0,LEN(I186&amp;"")=0,LEN(J186&amp;"")=0,LEN(K186&amp;"")=0,LEN(O186&amp;"")=0,LEN(P186&amp;"")=0,LEN(Q186&amp;"")=0,LEN(V186&amp;"")=0,AND(B186="Alojamiento y manutención",OR(LEN(T186&amp;"")=0,LEN(U186&amp;"")=0))),"REVISAR: faltan datos","Completo"))</f>
        <v/>
      </c>
      <c r="AA186" s="55" t="str">
        <f aca="false">IF(COUNTA(B186:K186,M186,O186:Q186,T186:V186,Y186,AE186)=0,"",IF(OR(LEN(Datos!$B$20&amp;"")=0,LEN(F186&amp;"")=0),"REVISAR: falta período/fecha",IF(OR(F186&lt;Datos!$B$22,F186&gt;Datos!$B$21),"REVISAR: emisión fuera de período",IF(COUNTIFS(Pagos!$B$6:$B$405,A186,Pagos!$C$6:$C$405,"&gt;"&amp;Datos!$B$23)&gt;0,"REVISAR: pago fuera de plazo",IF(COUNTIFS(Pagos!$B$6:$B$405,A186,Pagos!$C$6:$C$405,"&gt;"&amp;Datos!$B$21)&gt;0,"REVISAR: arts. 14.3 / 15.4","Sin alerta de fechas")))))</f>
        <v/>
      </c>
      <c r="AB186" s="55" t="str">
        <f aca="false">IF(COUNTA(B186:K186,M186,O186:Q186,T186:V186,Y186,AE186)=0,"",IF(Z186&lt;&gt;"Completo","REVISAR: completar datos",IF(OR(H186&lt;0,I186&lt;0,K186&lt;=0,K186&gt;1,M186&lt;0,M186&gt;L186,O186&lt;0,P186&lt;0,Q186&lt;0,Q186&gt;H186+I186,N186&lt;0,O186&gt;N186,O186+P186&gt;L186+0.01,AND(J186&lt;&gt;"Sí",J186&lt;&gt;"No"),AND(LEN(AE186&amp;"")&lt;&gt;0,OR(AE186&lt;=0,AE186&gt;1,J186&lt;&gt;"Sí"))),"REVISAR: importes incoherentes",IF(ABS(R186-H186-I186)&gt;0.01,"REVISAR: pago incompleto/excesivo",IF(AND(B186="Alojamiento y manutención",OR(T186&lt;=0,U186&lt;=0,MOD(T186,1)&lt;&gt;0,MOD(U186,1)&lt;&gt;0)),"REVISAR: personas/días",IF(AND(Datos!$B$25="No recuperable",J186="Sí",I186&gt;0),"REVISAR: régimen IVA",IF(AND(Datos!$B$25="Totalmente recuperable",I186&gt;0,OR(J186&lt;&gt;"Sí",AND(LEN(AE186&amp;"")&lt;&gt;0,AE186&lt;&gt;1))),"REVISAR: régimen IVA",IF(AND(Datos!$B$25="Parcialmente recuperable",J186="Sí",I186&gt;0,LEN(AE186&amp;"")=0),"REVISAR: indicar % IVA", "Sin alerta de importes"))))))))</f>
        <v/>
      </c>
      <c r="AC186" s="55" t="str">
        <f aca="false">IF(COUNTA(B186:K186,M186,O186:Q186,T186:V186,Y186,AE186)=0,"",IF(OR(COUNTIFS($A$6:$A$205,A186)&gt;1,AND(LEN(D186&amp;"")&gt;0,LEN(E186&amp;"")&gt;0,COUNTIFS($D$6:$D$205,D186,$E$6:$E$205,E186)&gt;1)),"REVISAR: posible duplicado","Sin duplicado"))</f>
        <v/>
      </c>
      <c r="AD186" s="54" t="str">
        <f aca="false">IF(COUNTA(B186:K186,M186,O186:Q186,T186:V186,Y186,AE186)=0,"",IF(LEN(Datos!$B$17&amp;"")=0,"REVISAR: falta concesión",IF(AND(Q186&gt;0,COUNTIFS(Pagos!$B$6:$B$405,A186,Pagos!$E$6:$E$405,"Ingreso retenciones")=0),"REVISAR: acreditación IRPF",IF(LEN(Datos!$B$24&amp;"")=0,"REVISAR: seleccionar modalidad",IF(Datos!$B$24="Normal","Adjuntar factura y pagos","Conservar factura y pagos")))))</f>
        <v/>
      </c>
      <c r="AE186" s="56"/>
    </row>
    <row r="187" customFormat="false" ht="19.5" hidden="false" customHeight="true" outlineLevel="0" collapsed="false">
      <c r="A187" s="43" t="s">
        <v>292</v>
      </c>
      <c r="B187" s="44"/>
      <c r="C187" s="44"/>
      <c r="D187" s="45"/>
      <c r="E187" s="45"/>
      <c r="F187" s="46"/>
      <c r="G187" s="44"/>
      <c r="H187" s="47"/>
      <c r="I187" s="47"/>
      <c r="J187" s="44"/>
      <c r="K187" s="48"/>
      <c r="L187" s="49" t="str">
        <f aca="false">IF(OR(COUNTA(B187:K187,M187,O187:Q187,T187:V187,Y187,AE187)=0,LEN(H187&amp;"")=0,LEN(I187&amp;"")=0,LEN(J187&amp;"")=0,LEN(K187&amp;"")=0),"",ROUND((H187+I187-IF(J187="Sí",I187*IF(LEN(AE187&amp;"")=0,1,AE187),0))*K187,2))</f>
        <v/>
      </c>
      <c r="M187" s="47"/>
      <c r="N187" s="50" t="str">
        <f aca="false">IF(OR(COUNTA(B187:K187,M187,O187:Q187,T187:V187,Y187,AE187)=0,LEN(L187&amp;"")=0),"",IF(B187="Otros costes no subvencionables",0,IF(B187="Alojamiento y manutención",IF(LEN(W187&amp;"")=0,"",ROUND(MAX(0,MIN(L187-M187,W187*80)),2)),ROUND(L187-M187,2))))</f>
        <v/>
      </c>
      <c r="O187" s="47"/>
      <c r="P187" s="47"/>
      <c r="Q187" s="47"/>
      <c r="R187" s="49" t="str">
        <f aca="false">IF(COUNTA(B187:K187,M187,O187:Q187,T187:V187,Y187,AE187)=0,"",SUMIFS(Pagos!$D$6:$D$405,Pagos!$B$6:$B$405,A187))</f>
        <v/>
      </c>
      <c r="S187" s="51" t="str">
        <f aca="false">IF(OR(COUNTA(B187:K187,M187,O187:Q187,T187:V187,Y187,AE187)=0,COUNTIFS(Pagos!$B$6:$B$405,A187,Pagos!$C$6:$C$405,"&gt;0")=0),"",_xlfn.MAXIFS(Pagos!$C$6:$C$405,Pagos!$B$6:$B$405,A187))</f>
        <v/>
      </c>
      <c r="T187" s="52"/>
      <c r="U187" s="52"/>
      <c r="V187" s="44"/>
      <c r="W187" s="53" t="str">
        <f aca="false">IF(OR(COUNTA(B187:K187,M187,O187:Q187,T187:V187,Y187,AE187)=0,B187&lt;&gt;"Alojamiento y manutención",LEN(T187&amp;"")=0,LEN(U187&amp;"")=0),"",T187*U187)</f>
        <v/>
      </c>
      <c r="X187" s="49" t="str">
        <f aca="false">IF(OR(COUNTA(B187:K187,M187,O187:Q187,T187:V187,Y187,AE187)=0,B187&lt;&gt;"Asesoría y gestión",LEN(N187&amp;"")=0),"",IF(H187+I187-IF(J187="Sí",I187*IF(LEN(AE187&amp;"")=0,1,AE187),0)=0,0,ROUND(N187*H187/(H187+I187-IF(J187="Sí",I187*IF(LEN(AE187&amp;"")=0,1,AE187),0)),2)))</f>
        <v/>
      </c>
      <c r="Y187" s="44"/>
      <c r="Z187" s="54" t="str">
        <f aca="false">IF(COUNTA(B187:K187,M187,O187:Q187,T187:V187,Y187,AE187)=0,"",IF(OR(COUNTA(B187:K187,M187,O187:Q187,T187:V187,Y187,AE187)=0,LEN(B187&amp;"")=0,LEN(C187&amp;"")=0,LEN(D187&amp;"")=0,LEN(E187&amp;"")=0,LEN(F187&amp;"")=0,LEN(G187&amp;"")=0,LEN(H187&amp;"")=0,LEN(I187&amp;"")=0,LEN(J187&amp;"")=0,LEN(K187&amp;"")=0,LEN(O187&amp;"")=0,LEN(P187&amp;"")=0,LEN(Q187&amp;"")=0,LEN(V187&amp;"")=0,AND(B187="Alojamiento y manutención",OR(LEN(T187&amp;"")=0,LEN(U187&amp;"")=0))),"REVISAR: faltan datos","Completo"))</f>
        <v/>
      </c>
      <c r="AA187" s="55" t="str">
        <f aca="false">IF(COUNTA(B187:K187,M187,O187:Q187,T187:V187,Y187,AE187)=0,"",IF(OR(LEN(Datos!$B$20&amp;"")=0,LEN(F187&amp;"")=0),"REVISAR: falta período/fecha",IF(OR(F187&lt;Datos!$B$22,F187&gt;Datos!$B$21),"REVISAR: emisión fuera de período",IF(COUNTIFS(Pagos!$B$6:$B$405,A187,Pagos!$C$6:$C$405,"&gt;"&amp;Datos!$B$23)&gt;0,"REVISAR: pago fuera de plazo",IF(COUNTIFS(Pagos!$B$6:$B$405,A187,Pagos!$C$6:$C$405,"&gt;"&amp;Datos!$B$21)&gt;0,"REVISAR: arts. 14.3 / 15.4","Sin alerta de fechas")))))</f>
        <v/>
      </c>
      <c r="AB187" s="55" t="str">
        <f aca="false">IF(COUNTA(B187:K187,M187,O187:Q187,T187:V187,Y187,AE187)=0,"",IF(Z187&lt;&gt;"Completo","REVISAR: completar datos",IF(OR(H187&lt;0,I187&lt;0,K187&lt;=0,K187&gt;1,M187&lt;0,M187&gt;L187,O187&lt;0,P187&lt;0,Q187&lt;0,Q187&gt;H187+I187,N187&lt;0,O187&gt;N187,O187+P187&gt;L187+0.01,AND(J187&lt;&gt;"Sí",J187&lt;&gt;"No"),AND(LEN(AE187&amp;"")&lt;&gt;0,OR(AE187&lt;=0,AE187&gt;1,J187&lt;&gt;"Sí"))),"REVISAR: importes incoherentes",IF(ABS(R187-H187-I187)&gt;0.01,"REVISAR: pago incompleto/excesivo",IF(AND(B187="Alojamiento y manutención",OR(T187&lt;=0,U187&lt;=0,MOD(T187,1)&lt;&gt;0,MOD(U187,1)&lt;&gt;0)),"REVISAR: personas/días",IF(AND(Datos!$B$25="No recuperable",J187="Sí",I187&gt;0),"REVISAR: régimen IVA",IF(AND(Datos!$B$25="Totalmente recuperable",I187&gt;0,OR(J187&lt;&gt;"Sí",AND(LEN(AE187&amp;"")&lt;&gt;0,AE187&lt;&gt;1))),"REVISAR: régimen IVA",IF(AND(Datos!$B$25="Parcialmente recuperable",J187="Sí",I187&gt;0,LEN(AE187&amp;"")=0),"REVISAR: indicar % IVA", "Sin alerta de importes"))))))))</f>
        <v/>
      </c>
      <c r="AC187" s="55" t="str">
        <f aca="false">IF(COUNTA(B187:K187,M187,O187:Q187,T187:V187,Y187,AE187)=0,"",IF(OR(COUNTIFS($A$6:$A$205,A187)&gt;1,AND(LEN(D187&amp;"")&gt;0,LEN(E187&amp;"")&gt;0,COUNTIFS($D$6:$D$205,D187,$E$6:$E$205,E187)&gt;1)),"REVISAR: posible duplicado","Sin duplicado"))</f>
        <v/>
      </c>
      <c r="AD187" s="54" t="str">
        <f aca="false">IF(COUNTA(B187:K187,M187,O187:Q187,T187:V187,Y187,AE187)=0,"",IF(LEN(Datos!$B$17&amp;"")=0,"REVISAR: falta concesión",IF(AND(Q187&gt;0,COUNTIFS(Pagos!$B$6:$B$405,A187,Pagos!$E$6:$E$405,"Ingreso retenciones")=0),"REVISAR: acreditación IRPF",IF(LEN(Datos!$B$24&amp;"")=0,"REVISAR: seleccionar modalidad",IF(Datos!$B$24="Normal","Adjuntar factura y pagos","Conservar factura y pagos")))))</f>
        <v/>
      </c>
      <c r="AE187" s="56"/>
    </row>
    <row r="188" customFormat="false" ht="19.5" hidden="false" customHeight="true" outlineLevel="0" collapsed="false">
      <c r="A188" s="43" t="s">
        <v>293</v>
      </c>
      <c r="B188" s="44"/>
      <c r="C188" s="44"/>
      <c r="D188" s="45"/>
      <c r="E188" s="45"/>
      <c r="F188" s="46"/>
      <c r="G188" s="44"/>
      <c r="H188" s="47"/>
      <c r="I188" s="47"/>
      <c r="J188" s="44"/>
      <c r="K188" s="48"/>
      <c r="L188" s="49" t="str">
        <f aca="false">IF(OR(COUNTA(B188:K188,M188,O188:Q188,T188:V188,Y188,AE188)=0,LEN(H188&amp;"")=0,LEN(I188&amp;"")=0,LEN(J188&amp;"")=0,LEN(K188&amp;"")=0),"",ROUND((H188+I188-IF(J188="Sí",I188*IF(LEN(AE188&amp;"")=0,1,AE188),0))*K188,2))</f>
        <v/>
      </c>
      <c r="M188" s="47"/>
      <c r="N188" s="50" t="str">
        <f aca="false">IF(OR(COUNTA(B188:K188,M188,O188:Q188,T188:V188,Y188,AE188)=0,LEN(L188&amp;"")=0),"",IF(B188="Otros costes no subvencionables",0,IF(B188="Alojamiento y manutención",IF(LEN(W188&amp;"")=0,"",ROUND(MAX(0,MIN(L188-M188,W188*80)),2)),ROUND(L188-M188,2))))</f>
        <v/>
      </c>
      <c r="O188" s="47"/>
      <c r="P188" s="47"/>
      <c r="Q188" s="47"/>
      <c r="R188" s="49" t="str">
        <f aca="false">IF(COUNTA(B188:K188,M188,O188:Q188,T188:V188,Y188,AE188)=0,"",SUMIFS(Pagos!$D$6:$D$405,Pagos!$B$6:$B$405,A188))</f>
        <v/>
      </c>
      <c r="S188" s="51" t="str">
        <f aca="false">IF(OR(COUNTA(B188:K188,M188,O188:Q188,T188:V188,Y188,AE188)=0,COUNTIFS(Pagos!$B$6:$B$405,A188,Pagos!$C$6:$C$405,"&gt;0")=0),"",_xlfn.MAXIFS(Pagos!$C$6:$C$405,Pagos!$B$6:$B$405,A188))</f>
        <v/>
      </c>
      <c r="T188" s="52"/>
      <c r="U188" s="52"/>
      <c r="V188" s="44"/>
      <c r="W188" s="53" t="str">
        <f aca="false">IF(OR(COUNTA(B188:K188,M188,O188:Q188,T188:V188,Y188,AE188)=0,B188&lt;&gt;"Alojamiento y manutención",LEN(T188&amp;"")=0,LEN(U188&amp;"")=0),"",T188*U188)</f>
        <v/>
      </c>
      <c r="X188" s="49" t="str">
        <f aca="false">IF(OR(COUNTA(B188:K188,M188,O188:Q188,T188:V188,Y188,AE188)=0,B188&lt;&gt;"Asesoría y gestión",LEN(N188&amp;"")=0),"",IF(H188+I188-IF(J188="Sí",I188*IF(LEN(AE188&amp;"")=0,1,AE188),0)=0,0,ROUND(N188*H188/(H188+I188-IF(J188="Sí",I188*IF(LEN(AE188&amp;"")=0,1,AE188),0)),2)))</f>
        <v/>
      </c>
      <c r="Y188" s="44"/>
      <c r="Z188" s="54" t="str">
        <f aca="false">IF(COUNTA(B188:K188,M188,O188:Q188,T188:V188,Y188,AE188)=0,"",IF(OR(COUNTA(B188:K188,M188,O188:Q188,T188:V188,Y188,AE188)=0,LEN(B188&amp;"")=0,LEN(C188&amp;"")=0,LEN(D188&amp;"")=0,LEN(E188&amp;"")=0,LEN(F188&amp;"")=0,LEN(G188&amp;"")=0,LEN(H188&amp;"")=0,LEN(I188&amp;"")=0,LEN(J188&amp;"")=0,LEN(K188&amp;"")=0,LEN(O188&amp;"")=0,LEN(P188&amp;"")=0,LEN(Q188&amp;"")=0,LEN(V188&amp;"")=0,AND(B188="Alojamiento y manutención",OR(LEN(T188&amp;"")=0,LEN(U188&amp;"")=0))),"REVISAR: faltan datos","Completo"))</f>
        <v/>
      </c>
      <c r="AA188" s="55" t="str">
        <f aca="false">IF(COUNTA(B188:K188,M188,O188:Q188,T188:V188,Y188,AE188)=0,"",IF(OR(LEN(Datos!$B$20&amp;"")=0,LEN(F188&amp;"")=0),"REVISAR: falta período/fecha",IF(OR(F188&lt;Datos!$B$22,F188&gt;Datos!$B$21),"REVISAR: emisión fuera de período",IF(COUNTIFS(Pagos!$B$6:$B$405,A188,Pagos!$C$6:$C$405,"&gt;"&amp;Datos!$B$23)&gt;0,"REVISAR: pago fuera de plazo",IF(COUNTIFS(Pagos!$B$6:$B$405,A188,Pagos!$C$6:$C$405,"&gt;"&amp;Datos!$B$21)&gt;0,"REVISAR: arts. 14.3 / 15.4","Sin alerta de fechas")))))</f>
        <v/>
      </c>
      <c r="AB188" s="55" t="str">
        <f aca="false">IF(COUNTA(B188:K188,M188,O188:Q188,T188:V188,Y188,AE188)=0,"",IF(Z188&lt;&gt;"Completo","REVISAR: completar datos",IF(OR(H188&lt;0,I188&lt;0,K188&lt;=0,K188&gt;1,M188&lt;0,M188&gt;L188,O188&lt;0,P188&lt;0,Q188&lt;0,Q188&gt;H188+I188,N188&lt;0,O188&gt;N188,O188+P188&gt;L188+0.01,AND(J188&lt;&gt;"Sí",J188&lt;&gt;"No"),AND(LEN(AE188&amp;"")&lt;&gt;0,OR(AE188&lt;=0,AE188&gt;1,J188&lt;&gt;"Sí"))),"REVISAR: importes incoherentes",IF(ABS(R188-H188-I188)&gt;0.01,"REVISAR: pago incompleto/excesivo",IF(AND(B188="Alojamiento y manutención",OR(T188&lt;=0,U188&lt;=0,MOD(T188,1)&lt;&gt;0,MOD(U188,1)&lt;&gt;0)),"REVISAR: personas/días",IF(AND(Datos!$B$25="No recuperable",J188="Sí",I188&gt;0),"REVISAR: régimen IVA",IF(AND(Datos!$B$25="Totalmente recuperable",I188&gt;0,OR(J188&lt;&gt;"Sí",AND(LEN(AE188&amp;"")&lt;&gt;0,AE188&lt;&gt;1))),"REVISAR: régimen IVA",IF(AND(Datos!$B$25="Parcialmente recuperable",J188="Sí",I188&gt;0,LEN(AE188&amp;"")=0),"REVISAR: indicar % IVA", "Sin alerta de importes"))))))))</f>
        <v/>
      </c>
      <c r="AC188" s="55" t="str">
        <f aca="false">IF(COUNTA(B188:K188,M188,O188:Q188,T188:V188,Y188,AE188)=0,"",IF(OR(COUNTIFS($A$6:$A$205,A188)&gt;1,AND(LEN(D188&amp;"")&gt;0,LEN(E188&amp;"")&gt;0,COUNTIFS($D$6:$D$205,D188,$E$6:$E$205,E188)&gt;1)),"REVISAR: posible duplicado","Sin duplicado"))</f>
        <v/>
      </c>
      <c r="AD188" s="54" t="str">
        <f aca="false">IF(COUNTA(B188:K188,M188,O188:Q188,T188:V188,Y188,AE188)=0,"",IF(LEN(Datos!$B$17&amp;"")=0,"REVISAR: falta concesión",IF(AND(Q188&gt;0,COUNTIFS(Pagos!$B$6:$B$405,A188,Pagos!$E$6:$E$405,"Ingreso retenciones")=0),"REVISAR: acreditación IRPF",IF(LEN(Datos!$B$24&amp;"")=0,"REVISAR: seleccionar modalidad",IF(Datos!$B$24="Normal","Adjuntar factura y pagos","Conservar factura y pagos")))))</f>
        <v/>
      </c>
      <c r="AE188" s="56"/>
    </row>
    <row r="189" customFormat="false" ht="19.5" hidden="false" customHeight="true" outlineLevel="0" collapsed="false">
      <c r="A189" s="43" t="s">
        <v>294</v>
      </c>
      <c r="B189" s="44"/>
      <c r="C189" s="44"/>
      <c r="D189" s="45"/>
      <c r="E189" s="45"/>
      <c r="F189" s="46"/>
      <c r="G189" s="44"/>
      <c r="H189" s="47"/>
      <c r="I189" s="47"/>
      <c r="J189" s="44"/>
      <c r="K189" s="48"/>
      <c r="L189" s="49" t="str">
        <f aca="false">IF(OR(COUNTA(B189:K189,M189,O189:Q189,T189:V189,Y189,AE189)=0,LEN(H189&amp;"")=0,LEN(I189&amp;"")=0,LEN(J189&amp;"")=0,LEN(K189&amp;"")=0),"",ROUND((H189+I189-IF(J189="Sí",I189*IF(LEN(AE189&amp;"")=0,1,AE189),0))*K189,2))</f>
        <v/>
      </c>
      <c r="M189" s="47"/>
      <c r="N189" s="50" t="str">
        <f aca="false">IF(OR(COUNTA(B189:K189,M189,O189:Q189,T189:V189,Y189,AE189)=0,LEN(L189&amp;"")=0),"",IF(B189="Otros costes no subvencionables",0,IF(B189="Alojamiento y manutención",IF(LEN(W189&amp;"")=0,"",ROUND(MAX(0,MIN(L189-M189,W189*80)),2)),ROUND(L189-M189,2))))</f>
        <v/>
      </c>
      <c r="O189" s="47"/>
      <c r="P189" s="47"/>
      <c r="Q189" s="47"/>
      <c r="R189" s="49" t="str">
        <f aca="false">IF(COUNTA(B189:K189,M189,O189:Q189,T189:V189,Y189,AE189)=0,"",SUMIFS(Pagos!$D$6:$D$405,Pagos!$B$6:$B$405,A189))</f>
        <v/>
      </c>
      <c r="S189" s="51" t="str">
        <f aca="false">IF(OR(COUNTA(B189:K189,M189,O189:Q189,T189:V189,Y189,AE189)=0,COUNTIFS(Pagos!$B$6:$B$405,A189,Pagos!$C$6:$C$405,"&gt;0")=0),"",_xlfn.MAXIFS(Pagos!$C$6:$C$405,Pagos!$B$6:$B$405,A189))</f>
        <v/>
      </c>
      <c r="T189" s="52"/>
      <c r="U189" s="52"/>
      <c r="V189" s="44"/>
      <c r="W189" s="53" t="str">
        <f aca="false">IF(OR(COUNTA(B189:K189,M189,O189:Q189,T189:V189,Y189,AE189)=0,B189&lt;&gt;"Alojamiento y manutención",LEN(T189&amp;"")=0,LEN(U189&amp;"")=0),"",T189*U189)</f>
        <v/>
      </c>
      <c r="X189" s="49" t="str">
        <f aca="false">IF(OR(COUNTA(B189:K189,M189,O189:Q189,T189:V189,Y189,AE189)=0,B189&lt;&gt;"Asesoría y gestión",LEN(N189&amp;"")=0),"",IF(H189+I189-IF(J189="Sí",I189*IF(LEN(AE189&amp;"")=0,1,AE189),0)=0,0,ROUND(N189*H189/(H189+I189-IF(J189="Sí",I189*IF(LEN(AE189&amp;"")=0,1,AE189),0)),2)))</f>
        <v/>
      </c>
      <c r="Y189" s="44"/>
      <c r="Z189" s="54" t="str">
        <f aca="false">IF(COUNTA(B189:K189,M189,O189:Q189,T189:V189,Y189,AE189)=0,"",IF(OR(COUNTA(B189:K189,M189,O189:Q189,T189:V189,Y189,AE189)=0,LEN(B189&amp;"")=0,LEN(C189&amp;"")=0,LEN(D189&amp;"")=0,LEN(E189&amp;"")=0,LEN(F189&amp;"")=0,LEN(G189&amp;"")=0,LEN(H189&amp;"")=0,LEN(I189&amp;"")=0,LEN(J189&amp;"")=0,LEN(K189&amp;"")=0,LEN(O189&amp;"")=0,LEN(P189&amp;"")=0,LEN(Q189&amp;"")=0,LEN(V189&amp;"")=0,AND(B189="Alojamiento y manutención",OR(LEN(T189&amp;"")=0,LEN(U189&amp;"")=0))),"REVISAR: faltan datos","Completo"))</f>
        <v/>
      </c>
      <c r="AA189" s="55" t="str">
        <f aca="false">IF(COUNTA(B189:K189,M189,O189:Q189,T189:V189,Y189,AE189)=0,"",IF(OR(LEN(Datos!$B$20&amp;"")=0,LEN(F189&amp;"")=0),"REVISAR: falta período/fecha",IF(OR(F189&lt;Datos!$B$22,F189&gt;Datos!$B$21),"REVISAR: emisión fuera de período",IF(COUNTIFS(Pagos!$B$6:$B$405,A189,Pagos!$C$6:$C$405,"&gt;"&amp;Datos!$B$23)&gt;0,"REVISAR: pago fuera de plazo",IF(COUNTIFS(Pagos!$B$6:$B$405,A189,Pagos!$C$6:$C$405,"&gt;"&amp;Datos!$B$21)&gt;0,"REVISAR: arts. 14.3 / 15.4","Sin alerta de fechas")))))</f>
        <v/>
      </c>
      <c r="AB189" s="55" t="str">
        <f aca="false">IF(COUNTA(B189:K189,M189,O189:Q189,T189:V189,Y189,AE189)=0,"",IF(Z189&lt;&gt;"Completo","REVISAR: completar datos",IF(OR(H189&lt;0,I189&lt;0,K189&lt;=0,K189&gt;1,M189&lt;0,M189&gt;L189,O189&lt;0,P189&lt;0,Q189&lt;0,Q189&gt;H189+I189,N189&lt;0,O189&gt;N189,O189+P189&gt;L189+0.01,AND(J189&lt;&gt;"Sí",J189&lt;&gt;"No"),AND(LEN(AE189&amp;"")&lt;&gt;0,OR(AE189&lt;=0,AE189&gt;1,J189&lt;&gt;"Sí"))),"REVISAR: importes incoherentes",IF(ABS(R189-H189-I189)&gt;0.01,"REVISAR: pago incompleto/excesivo",IF(AND(B189="Alojamiento y manutención",OR(T189&lt;=0,U189&lt;=0,MOD(T189,1)&lt;&gt;0,MOD(U189,1)&lt;&gt;0)),"REVISAR: personas/días",IF(AND(Datos!$B$25="No recuperable",J189="Sí",I189&gt;0),"REVISAR: régimen IVA",IF(AND(Datos!$B$25="Totalmente recuperable",I189&gt;0,OR(J189&lt;&gt;"Sí",AND(LEN(AE189&amp;"")&lt;&gt;0,AE189&lt;&gt;1))),"REVISAR: régimen IVA",IF(AND(Datos!$B$25="Parcialmente recuperable",J189="Sí",I189&gt;0,LEN(AE189&amp;"")=0),"REVISAR: indicar % IVA", "Sin alerta de importes"))))))))</f>
        <v/>
      </c>
      <c r="AC189" s="55" t="str">
        <f aca="false">IF(COUNTA(B189:K189,M189,O189:Q189,T189:V189,Y189,AE189)=0,"",IF(OR(COUNTIFS($A$6:$A$205,A189)&gt;1,AND(LEN(D189&amp;"")&gt;0,LEN(E189&amp;"")&gt;0,COUNTIFS($D$6:$D$205,D189,$E$6:$E$205,E189)&gt;1)),"REVISAR: posible duplicado","Sin duplicado"))</f>
        <v/>
      </c>
      <c r="AD189" s="54" t="str">
        <f aca="false">IF(COUNTA(B189:K189,M189,O189:Q189,T189:V189,Y189,AE189)=0,"",IF(LEN(Datos!$B$17&amp;"")=0,"REVISAR: falta concesión",IF(AND(Q189&gt;0,COUNTIFS(Pagos!$B$6:$B$405,A189,Pagos!$E$6:$E$405,"Ingreso retenciones")=0),"REVISAR: acreditación IRPF",IF(LEN(Datos!$B$24&amp;"")=0,"REVISAR: seleccionar modalidad",IF(Datos!$B$24="Normal","Adjuntar factura y pagos","Conservar factura y pagos")))))</f>
        <v/>
      </c>
      <c r="AE189" s="56"/>
    </row>
    <row r="190" customFormat="false" ht="19.5" hidden="false" customHeight="true" outlineLevel="0" collapsed="false">
      <c r="A190" s="43" t="s">
        <v>295</v>
      </c>
      <c r="B190" s="44"/>
      <c r="C190" s="44"/>
      <c r="D190" s="45"/>
      <c r="E190" s="45"/>
      <c r="F190" s="46"/>
      <c r="G190" s="44"/>
      <c r="H190" s="47"/>
      <c r="I190" s="47"/>
      <c r="J190" s="44"/>
      <c r="K190" s="48"/>
      <c r="L190" s="49" t="str">
        <f aca="false">IF(OR(COUNTA(B190:K190,M190,O190:Q190,T190:V190,Y190,AE190)=0,LEN(H190&amp;"")=0,LEN(I190&amp;"")=0,LEN(J190&amp;"")=0,LEN(K190&amp;"")=0),"",ROUND((H190+I190-IF(J190="Sí",I190*IF(LEN(AE190&amp;"")=0,1,AE190),0))*K190,2))</f>
        <v/>
      </c>
      <c r="M190" s="47"/>
      <c r="N190" s="50" t="str">
        <f aca="false">IF(OR(COUNTA(B190:K190,M190,O190:Q190,T190:V190,Y190,AE190)=0,LEN(L190&amp;"")=0),"",IF(B190="Otros costes no subvencionables",0,IF(B190="Alojamiento y manutención",IF(LEN(W190&amp;"")=0,"",ROUND(MAX(0,MIN(L190-M190,W190*80)),2)),ROUND(L190-M190,2))))</f>
        <v/>
      </c>
      <c r="O190" s="47"/>
      <c r="P190" s="47"/>
      <c r="Q190" s="47"/>
      <c r="R190" s="49" t="str">
        <f aca="false">IF(COUNTA(B190:K190,M190,O190:Q190,T190:V190,Y190,AE190)=0,"",SUMIFS(Pagos!$D$6:$D$405,Pagos!$B$6:$B$405,A190))</f>
        <v/>
      </c>
      <c r="S190" s="51" t="str">
        <f aca="false">IF(OR(COUNTA(B190:K190,M190,O190:Q190,T190:V190,Y190,AE190)=0,COUNTIFS(Pagos!$B$6:$B$405,A190,Pagos!$C$6:$C$405,"&gt;0")=0),"",_xlfn.MAXIFS(Pagos!$C$6:$C$405,Pagos!$B$6:$B$405,A190))</f>
        <v/>
      </c>
      <c r="T190" s="52"/>
      <c r="U190" s="52"/>
      <c r="V190" s="44"/>
      <c r="W190" s="53" t="str">
        <f aca="false">IF(OR(COUNTA(B190:K190,M190,O190:Q190,T190:V190,Y190,AE190)=0,B190&lt;&gt;"Alojamiento y manutención",LEN(T190&amp;"")=0,LEN(U190&amp;"")=0),"",T190*U190)</f>
        <v/>
      </c>
      <c r="X190" s="49" t="str">
        <f aca="false">IF(OR(COUNTA(B190:K190,M190,O190:Q190,T190:V190,Y190,AE190)=0,B190&lt;&gt;"Asesoría y gestión",LEN(N190&amp;"")=0),"",IF(H190+I190-IF(J190="Sí",I190*IF(LEN(AE190&amp;"")=0,1,AE190),0)=0,0,ROUND(N190*H190/(H190+I190-IF(J190="Sí",I190*IF(LEN(AE190&amp;"")=0,1,AE190),0)),2)))</f>
        <v/>
      </c>
      <c r="Y190" s="44"/>
      <c r="Z190" s="54" t="str">
        <f aca="false">IF(COUNTA(B190:K190,M190,O190:Q190,T190:V190,Y190,AE190)=0,"",IF(OR(COUNTA(B190:K190,M190,O190:Q190,T190:V190,Y190,AE190)=0,LEN(B190&amp;"")=0,LEN(C190&amp;"")=0,LEN(D190&amp;"")=0,LEN(E190&amp;"")=0,LEN(F190&amp;"")=0,LEN(G190&amp;"")=0,LEN(H190&amp;"")=0,LEN(I190&amp;"")=0,LEN(J190&amp;"")=0,LEN(K190&amp;"")=0,LEN(O190&amp;"")=0,LEN(P190&amp;"")=0,LEN(Q190&amp;"")=0,LEN(V190&amp;"")=0,AND(B190="Alojamiento y manutención",OR(LEN(T190&amp;"")=0,LEN(U190&amp;"")=0))),"REVISAR: faltan datos","Completo"))</f>
        <v/>
      </c>
      <c r="AA190" s="55" t="str">
        <f aca="false">IF(COUNTA(B190:K190,M190,O190:Q190,T190:V190,Y190,AE190)=0,"",IF(OR(LEN(Datos!$B$20&amp;"")=0,LEN(F190&amp;"")=0),"REVISAR: falta período/fecha",IF(OR(F190&lt;Datos!$B$22,F190&gt;Datos!$B$21),"REVISAR: emisión fuera de período",IF(COUNTIFS(Pagos!$B$6:$B$405,A190,Pagos!$C$6:$C$405,"&gt;"&amp;Datos!$B$23)&gt;0,"REVISAR: pago fuera de plazo",IF(COUNTIFS(Pagos!$B$6:$B$405,A190,Pagos!$C$6:$C$405,"&gt;"&amp;Datos!$B$21)&gt;0,"REVISAR: arts. 14.3 / 15.4","Sin alerta de fechas")))))</f>
        <v/>
      </c>
      <c r="AB190" s="55" t="str">
        <f aca="false">IF(COUNTA(B190:K190,M190,O190:Q190,T190:V190,Y190,AE190)=0,"",IF(Z190&lt;&gt;"Completo","REVISAR: completar datos",IF(OR(H190&lt;0,I190&lt;0,K190&lt;=0,K190&gt;1,M190&lt;0,M190&gt;L190,O190&lt;0,P190&lt;0,Q190&lt;0,Q190&gt;H190+I190,N190&lt;0,O190&gt;N190,O190+P190&gt;L190+0.01,AND(J190&lt;&gt;"Sí",J190&lt;&gt;"No"),AND(LEN(AE190&amp;"")&lt;&gt;0,OR(AE190&lt;=0,AE190&gt;1,J190&lt;&gt;"Sí"))),"REVISAR: importes incoherentes",IF(ABS(R190-H190-I190)&gt;0.01,"REVISAR: pago incompleto/excesivo",IF(AND(B190="Alojamiento y manutención",OR(T190&lt;=0,U190&lt;=0,MOD(T190,1)&lt;&gt;0,MOD(U190,1)&lt;&gt;0)),"REVISAR: personas/días",IF(AND(Datos!$B$25="No recuperable",J190="Sí",I190&gt;0),"REVISAR: régimen IVA",IF(AND(Datos!$B$25="Totalmente recuperable",I190&gt;0,OR(J190&lt;&gt;"Sí",AND(LEN(AE190&amp;"")&lt;&gt;0,AE190&lt;&gt;1))),"REVISAR: régimen IVA",IF(AND(Datos!$B$25="Parcialmente recuperable",J190="Sí",I190&gt;0,LEN(AE190&amp;"")=0),"REVISAR: indicar % IVA", "Sin alerta de importes"))))))))</f>
        <v/>
      </c>
      <c r="AC190" s="55" t="str">
        <f aca="false">IF(COUNTA(B190:K190,M190,O190:Q190,T190:V190,Y190,AE190)=0,"",IF(OR(COUNTIFS($A$6:$A$205,A190)&gt;1,AND(LEN(D190&amp;"")&gt;0,LEN(E190&amp;"")&gt;0,COUNTIFS($D$6:$D$205,D190,$E$6:$E$205,E190)&gt;1)),"REVISAR: posible duplicado","Sin duplicado"))</f>
        <v/>
      </c>
      <c r="AD190" s="54" t="str">
        <f aca="false">IF(COUNTA(B190:K190,M190,O190:Q190,T190:V190,Y190,AE190)=0,"",IF(LEN(Datos!$B$17&amp;"")=0,"REVISAR: falta concesión",IF(AND(Q190&gt;0,COUNTIFS(Pagos!$B$6:$B$405,A190,Pagos!$E$6:$E$405,"Ingreso retenciones")=0),"REVISAR: acreditación IRPF",IF(LEN(Datos!$B$24&amp;"")=0,"REVISAR: seleccionar modalidad",IF(Datos!$B$24="Normal","Adjuntar factura y pagos","Conservar factura y pagos")))))</f>
        <v/>
      </c>
      <c r="AE190" s="56"/>
    </row>
    <row r="191" customFormat="false" ht="19.5" hidden="false" customHeight="true" outlineLevel="0" collapsed="false">
      <c r="A191" s="43" t="s">
        <v>296</v>
      </c>
      <c r="B191" s="44"/>
      <c r="C191" s="44"/>
      <c r="D191" s="45"/>
      <c r="E191" s="45"/>
      <c r="F191" s="46"/>
      <c r="G191" s="44"/>
      <c r="H191" s="47"/>
      <c r="I191" s="47"/>
      <c r="J191" s="44"/>
      <c r="K191" s="48"/>
      <c r="L191" s="49" t="str">
        <f aca="false">IF(OR(COUNTA(B191:K191,M191,O191:Q191,T191:V191,Y191,AE191)=0,LEN(H191&amp;"")=0,LEN(I191&amp;"")=0,LEN(J191&amp;"")=0,LEN(K191&amp;"")=0),"",ROUND((H191+I191-IF(J191="Sí",I191*IF(LEN(AE191&amp;"")=0,1,AE191),0))*K191,2))</f>
        <v/>
      </c>
      <c r="M191" s="47"/>
      <c r="N191" s="50" t="str">
        <f aca="false">IF(OR(COUNTA(B191:K191,M191,O191:Q191,T191:V191,Y191,AE191)=0,LEN(L191&amp;"")=0),"",IF(B191="Otros costes no subvencionables",0,IF(B191="Alojamiento y manutención",IF(LEN(W191&amp;"")=0,"",ROUND(MAX(0,MIN(L191-M191,W191*80)),2)),ROUND(L191-M191,2))))</f>
        <v/>
      </c>
      <c r="O191" s="47"/>
      <c r="P191" s="47"/>
      <c r="Q191" s="47"/>
      <c r="R191" s="49" t="str">
        <f aca="false">IF(COUNTA(B191:K191,M191,O191:Q191,T191:V191,Y191,AE191)=0,"",SUMIFS(Pagos!$D$6:$D$405,Pagos!$B$6:$B$405,A191))</f>
        <v/>
      </c>
      <c r="S191" s="51" t="str">
        <f aca="false">IF(OR(COUNTA(B191:K191,M191,O191:Q191,T191:V191,Y191,AE191)=0,COUNTIFS(Pagos!$B$6:$B$405,A191,Pagos!$C$6:$C$405,"&gt;0")=0),"",_xlfn.MAXIFS(Pagos!$C$6:$C$405,Pagos!$B$6:$B$405,A191))</f>
        <v/>
      </c>
      <c r="T191" s="52"/>
      <c r="U191" s="52"/>
      <c r="V191" s="44"/>
      <c r="W191" s="53" t="str">
        <f aca="false">IF(OR(COUNTA(B191:K191,M191,O191:Q191,T191:V191,Y191,AE191)=0,B191&lt;&gt;"Alojamiento y manutención",LEN(T191&amp;"")=0,LEN(U191&amp;"")=0),"",T191*U191)</f>
        <v/>
      </c>
      <c r="X191" s="49" t="str">
        <f aca="false">IF(OR(COUNTA(B191:K191,M191,O191:Q191,T191:V191,Y191,AE191)=0,B191&lt;&gt;"Asesoría y gestión",LEN(N191&amp;"")=0),"",IF(H191+I191-IF(J191="Sí",I191*IF(LEN(AE191&amp;"")=0,1,AE191),0)=0,0,ROUND(N191*H191/(H191+I191-IF(J191="Sí",I191*IF(LEN(AE191&amp;"")=0,1,AE191),0)),2)))</f>
        <v/>
      </c>
      <c r="Y191" s="44"/>
      <c r="Z191" s="54" t="str">
        <f aca="false">IF(COUNTA(B191:K191,M191,O191:Q191,T191:V191,Y191,AE191)=0,"",IF(OR(COUNTA(B191:K191,M191,O191:Q191,T191:V191,Y191,AE191)=0,LEN(B191&amp;"")=0,LEN(C191&amp;"")=0,LEN(D191&amp;"")=0,LEN(E191&amp;"")=0,LEN(F191&amp;"")=0,LEN(G191&amp;"")=0,LEN(H191&amp;"")=0,LEN(I191&amp;"")=0,LEN(J191&amp;"")=0,LEN(K191&amp;"")=0,LEN(O191&amp;"")=0,LEN(P191&amp;"")=0,LEN(Q191&amp;"")=0,LEN(V191&amp;"")=0,AND(B191="Alojamiento y manutención",OR(LEN(T191&amp;"")=0,LEN(U191&amp;"")=0))),"REVISAR: faltan datos","Completo"))</f>
        <v/>
      </c>
      <c r="AA191" s="55" t="str">
        <f aca="false">IF(COUNTA(B191:K191,M191,O191:Q191,T191:V191,Y191,AE191)=0,"",IF(OR(LEN(Datos!$B$20&amp;"")=0,LEN(F191&amp;"")=0),"REVISAR: falta período/fecha",IF(OR(F191&lt;Datos!$B$22,F191&gt;Datos!$B$21),"REVISAR: emisión fuera de período",IF(COUNTIFS(Pagos!$B$6:$B$405,A191,Pagos!$C$6:$C$405,"&gt;"&amp;Datos!$B$23)&gt;0,"REVISAR: pago fuera de plazo",IF(COUNTIFS(Pagos!$B$6:$B$405,A191,Pagos!$C$6:$C$405,"&gt;"&amp;Datos!$B$21)&gt;0,"REVISAR: arts. 14.3 / 15.4","Sin alerta de fechas")))))</f>
        <v/>
      </c>
      <c r="AB191" s="55" t="str">
        <f aca="false">IF(COUNTA(B191:K191,M191,O191:Q191,T191:V191,Y191,AE191)=0,"",IF(Z191&lt;&gt;"Completo","REVISAR: completar datos",IF(OR(H191&lt;0,I191&lt;0,K191&lt;=0,K191&gt;1,M191&lt;0,M191&gt;L191,O191&lt;0,P191&lt;0,Q191&lt;0,Q191&gt;H191+I191,N191&lt;0,O191&gt;N191,O191+P191&gt;L191+0.01,AND(J191&lt;&gt;"Sí",J191&lt;&gt;"No"),AND(LEN(AE191&amp;"")&lt;&gt;0,OR(AE191&lt;=0,AE191&gt;1,J191&lt;&gt;"Sí"))),"REVISAR: importes incoherentes",IF(ABS(R191-H191-I191)&gt;0.01,"REVISAR: pago incompleto/excesivo",IF(AND(B191="Alojamiento y manutención",OR(T191&lt;=0,U191&lt;=0,MOD(T191,1)&lt;&gt;0,MOD(U191,1)&lt;&gt;0)),"REVISAR: personas/días",IF(AND(Datos!$B$25="No recuperable",J191="Sí",I191&gt;0),"REVISAR: régimen IVA",IF(AND(Datos!$B$25="Totalmente recuperable",I191&gt;0,OR(J191&lt;&gt;"Sí",AND(LEN(AE191&amp;"")&lt;&gt;0,AE191&lt;&gt;1))),"REVISAR: régimen IVA",IF(AND(Datos!$B$25="Parcialmente recuperable",J191="Sí",I191&gt;0,LEN(AE191&amp;"")=0),"REVISAR: indicar % IVA", "Sin alerta de importes"))))))))</f>
        <v/>
      </c>
      <c r="AC191" s="55" t="str">
        <f aca="false">IF(COUNTA(B191:K191,M191,O191:Q191,T191:V191,Y191,AE191)=0,"",IF(OR(COUNTIFS($A$6:$A$205,A191)&gt;1,AND(LEN(D191&amp;"")&gt;0,LEN(E191&amp;"")&gt;0,COUNTIFS($D$6:$D$205,D191,$E$6:$E$205,E191)&gt;1)),"REVISAR: posible duplicado","Sin duplicado"))</f>
        <v/>
      </c>
      <c r="AD191" s="54" t="str">
        <f aca="false">IF(COUNTA(B191:K191,M191,O191:Q191,T191:V191,Y191,AE191)=0,"",IF(LEN(Datos!$B$17&amp;"")=0,"REVISAR: falta concesión",IF(AND(Q191&gt;0,COUNTIFS(Pagos!$B$6:$B$405,A191,Pagos!$E$6:$E$405,"Ingreso retenciones")=0),"REVISAR: acreditación IRPF",IF(LEN(Datos!$B$24&amp;"")=0,"REVISAR: seleccionar modalidad",IF(Datos!$B$24="Normal","Adjuntar factura y pagos","Conservar factura y pagos")))))</f>
        <v/>
      </c>
      <c r="AE191" s="56"/>
    </row>
    <row r="192" customFormat="false" ht="19.5" hidden="false" customHeight="true" outlineLevel="0" collapsed="false">
      <c r="A192" s="43" t="s">
        <v>297</v>
      </c>
      <c r="B192" s="44"/>
      <c r="C192" s="44"/>
      <c r="D192" s="45"/>
      <c r="E192" s="45"/>
      <c r="F192" s="46"/>
      <c r="G192" s="44"/>
      <c r="H192" s="47"/>
      <c r="I192" s="47"/>
      <c r="J192" s="44"/>
      <c r="K192" s="48"/>
      <c r="L192" s="49" t="str">
        <f aca="false">IF(OR(COUNTA(B192:K192,M192,O192:Q192,T192:V192,Y192,AE192)=0,LEN(H192&amp;"")=0,LEN(I192&amp;"")=0,LEN(J192&amp;"")=0,LEN(K192&amp;"")=0),"",ROUND((H192+I192-IF(J192="Sí",I192*IF(LEN(AE192&amp;"")=0,1,AE192),0))*K192,2))</f>
        <v/>
      </c>
      <c r="M192" s="47"/>
      <c r="N192" s="50" t="str">
        <f aca="false">IF(OR(COUNTA(B192:K192,M192,O192:Q192,T192:V192,Y192,AE192)=0,LEN(L192&amp;"")=0),"",IF(B192="Otros costes no subvencionables",0,IF(B192="Alojamiento y manutención",IF(LEN(W192&amp;"")=0,"",ROUND(MAX(0,MIN(L192-M192,W192*80)),2)),ROUND(L192-M192,2))))</f>
        <v/>
      </c>
      <c r="O192" s="47"/>
      <c r="P192" s="47"/>
      <c r="Q192" s="47"/>
      <c r="R192" s="49" t="str">
        <f aca="false">IF(COUNTA(B192:K192,M192,O192:Q192,T192:V192,Y192,AE192)=0,"",SUMIFS(Pagos!$D$6:$D$405,Pagos!$B$6:$B$405,A192))</f>
        <v/>
      </c>
      <c r="S192" s="51" t="str">
        <f aca="false">IF(OR(COUNTA(B192:K192,M192,O192:Q192,T192:V192,Y192,AE192)=0,COUNTIFS(Pagos!$B$6:$B$405,A192,Pagos!$C$6:$C$405,"&gt;0")=0),"",_xlfn.MAXIFS(Pagos!$C$6:$C$405,Pagos!$B$6:$B$405,A192))</f>
        <v/>
      </c>
      <c r="T192" s="52"/>
      <c r="U192" s="52"/>
      <c r="V192" s="44"/>
      <c r="W192" s="53" t="str">
        <f aca="false">IF(OR(COUNTA(B192:K192,M192,O192:Q192,T192:V192,Y192,AE192)=0,B192&lt;&gt;"Alojamiento y manutención",LEN(T192&amp;"")=0,LEN(U192&amp;"")=0),"",T192*U192)</f>
        <v/>
      </c>
      <c r="X192" s="49" t="str">
        <f aca="false">IF(OR(COUNTA(B192:K192,M192,O192:Q192,T192:V192,Y192,AE192)=0,B192&lt;&gt;"Asesoría y gestión",LEN(N192&amp;"")=0),"",IF(H192+I192-IF(J192="Sí",I192*IF(LEN(AE192&amp;"")=0,1,AE192),0)=0,0,ROUND(N192*H192/(H192+I192-IF(J192="Sí",I192*IF(LEN(AE192&amp;"")=0,1,AE192),0)),2)))</f>
        <v/>
      </c>
      <c r="Y192" s="44"/>
      <c r="Z192" s="54" t="str">
        <f aca="false">IF(COUNTA(B192:K192,M192,O192:Q192,T192:V192,Y192,AE192)=0,"",IF(OR(COUNTA(B192:K192,M192,O192:Q192,T192:V192,Y192,AE192)=0,LEN(B192&amp;"")=0,LEN(C192&amp;"")=0,LEN(D192&amp;"")=0,LEN(E192&amp;"")=0,LEN(F192&amp;"")=0,LEN(G192&amp;"")=0,LEN(H192&amp;"")=0,LEN(I192&amp;"")=0,LEN(J192&amp;"")=0,LEN(K192&amp;"")=0,LEN(O192&amp;"")=0,LEN(P192&amp;"")=0,LEN(Q192&amp;"")=0,LEN(V192&amp;"")=0,AND(B192="Alojamiento y manutención",OR(LEN(T192&amp;"")=0,LEN(U192&amp;"")=0))),"REVISAR: faltan datos","Completo"))</f>
        <v/>
      </c>
      <c r="AA192" s="55" t="str">
        <f aca="false">IF(COUNTA(B192:K192,M192,O192:Q192,T192:V192,Y192,AE192)=0,"",IF(OR(LEN(Datos!$B$20&amp;"")=0,LEN(F192&amp;"")=0),"REVISAR: falta período/fecha",IF(OR(F192&lt;Datos!$B$22,F192&gt;Datos!$B$21),"REVISAR: emisión fuera de período",IF(COUNTIFS(Pagos!$B$6:$B$405,A192,Pagos!$C$6:$C$405,"&gt;"&amp;Datos!$B$23)&gt;0,"REVISAR: pago fuera de plazo",IF(COUNTIFS(Pagos!$B$6:$B$405,A192,Pagos!$C$6:$C$405,"&gt;"&amp;Datos!$B$21)&gt;0,"REVISAR: arts. 14.3 / 15.4","Sin alerta de fechas")))))</f>
        <v/>
      </c>
      <c r="AB192" s="55" t="str">
        <f aca="false">IF(COUNTA(B192:K192,M192,O192:Q192,T192:V192,Y192,AE192)=0,"",IF(Z192&lt;&gt;"Completo","REVISAR: completar datos",IF(OR(H192&lt;0,I192&lt;0,K192&lt;=0,K192&gt;1,M192&lt;0,M192&gt;L192,O192&lt;0,P192&lt;0,Q192&lt;0,Q192&gt;H192+I192,N192&lt;0,O192&gt;N192,O192+P192&gt;L192+0.01,AND(J192&lt;&gt;"Sí",J192&lt;&gt;"No"),AND(LEN(AE192&amp;"")&lt;&gt;0,OR(AE192&lt;=0,AE192&gt;1,J192&lt;&gt;"Sí"))),"REVISAR: importes incoherentes",IF(ABS(R192-H192-I192)&gt;0.01,"REVISAR: pago incompleto/excesivo",IF(AND(B192="Alojamiento y manutención",OR(T192&lt;=0,U192&lt;=0,MOD(T192,1)&lt;&gt;0,MOD(U192,1)&lt;&gt;0)),"REVISAR: personas/días",IF(AND(Datos!$B$25="No recuperable",J192="Sí",I192&gt;0),"REVISAR: régimen IVA",IF(AND(Datos!$B$25="Totalmente recuperable",I192&gt;0,OR(J192&lt;&gt;"Sí",AND(LEN(AE192&amp;"")&lt;&gt;0,AE192&lt;&gt;1))),"REVISAR: régimen IVA",IF(AND(Datos!$B$25="Parcialmente recuperable",J192="Sí",I192&gt;0,LEN(AE192&amp;"")=0),"REVISAR: indicar % IVA", "Sin alerta de importes"))))))))</f>
        <v/>
      </c>
      <c r="AC192" s="55" t="str">
        <f aca="false">IF(COUNTA(B192:K192,M192,O192:Q192,T192:V192,Y192,AE192)=0,"",IF(OR(COUNTIFS($A$6:$A$205,A192)&gt;1,AND(LEN(D192&amp;"")&gt;0,LEN(E192&amp;"")&gt;0,COUNTIFS($D$6:$D$205,D192,$E$6:$E$205,E192)&gt;1)),"REVISAR: posible duplicado","Sin duplicado"))</f>
        <v/>
      </c>
      <c r="AD192" s="54" t="str">
        <f aca="false">IF(COUNTA(B192:K192,M192,O192:Q192,T192:V192,Y192,AE192)=0,"",IF(LEN(Datos!$B$17&amp;"")=0,"REVISAR: falta concesión",IF(AND(Q192&gt;0,COUNTIFS(Pagos!$B$6:$B$405,A192,Pagos!$E$6:$E$405,"Ingreso retenciones")=0),"REVISAR: acreditación IRPF",IF(LEN(Datos!$B$24&amp;"")=0,"REVISAR: seleccionar modalidad",IF(Datos!$B$24="Normal","Adjuntar factura y pagos","Conservar factura y pagos")))))</f>
        <v/>
      </c>
      <c r="AE192" s="56"/>
    </row>
    <row r="193" customFormat="false" ht="19.5" hidden="false" customHeight="true" outlineLevel="0" collapsed="false">
      <c r="A193" s="43" t="s">
        <v>298</v>
      </c>
      <c r="B193" s="44"/>
      <c r="C193" s="44"/>
      <c r="D193" s="45"/>
      <c r="E193" s="45"/>
      <c r="F193" s="46"/>
      <c r="G193" s="44"/>
      <c r="H193" s="47"/>
      <c r="I193" s="47"/>
      <c r="J193" s="44"/>
      <c r="K193" s="48"/>
      <c r="L193" s="49" t="str">
        <f aca="false">IF(OR(COUNTA(B193:K193,M193,O193:Q193,T193:V193,Y193,AE193)=0,LEN(H193&amp;"")=0,LEN(I193&amp;"")=0,LEN(J193&amp;"")=0,LEN(K193&amp;"")=0),"",ROUND((H193+I193-IF(J193="Sí",I193*IF(LEN(AE193&amp;"")=0,1,AE193),0))*K193,2))</f>
        <v/>
      </c>
      <c r="M193" s="47"/>
      <c r="N193" s="50" t="str">
        <f aca="false">IF(OR(COUNTA(B193:K193,M193,O193:Q193,T193:V193,Y193,AE193)=0,LEN(L193&amp;"")=0),"",IF(B193="Otros costes no subvencionables",0,IF(B193="Alojamiento y manutención",IF(LEN(W193&amp;"")=0,"",ROUND(MAX(0,MIN(L193-M193,W193*80)),2)),ROUND(L193-M193,2))))</f>
        <v/>
      </c>
      <c r="O193" s="47"/>
      <c r="P193" s="47"/>
      <c r="Q193" s="47"/>
      <c r="R193" s="49" t="str">
        <f aca="false">IF(COUNTA(B193:K193,M193,O193:Q193,T193:V193,Y193,AE193)=0,"",SUMIFS(Pagos!$D$6:$D$405,Pagos!$B$6:$B$405,A193))</f>
        <v/>
      </c>
      <c r="S193" s="51" t="str">
        <f aca="false">IF(OR(COUNTA(B193:K193,M193,O193:Q193,T193:V193,Y193,AE193)=0,COUNTIFS(Pagos!$B$6:$B$405,A193,Pagos!$C$6:$C$405,"&gt;0")=0),"",_xlfn.MAXIFS(Pagos!$C$6:$C$405,Pagos!$B$6:$B$405,A193))</f>
        <v/>
      </c>
      <c r="T193" s="52"/>
      <c r="U193" s="52"/>
      <c r="V193" s="44"/>
      <c r="W193" s="53" t="str">
        <f aca="false">IF(OR(COUNTA(B193:K193,M193,O193:Q193,T193:V193,Y193,AE193)=0,B193&lt;&gt;"Alojamiento y manutención",LEN(T193&amp;"")=0,LEN(U193&amp;"")=0),"",T193*U193)</f>
        <v/>
      </c>
      <c r="X193" s="49" t="str">
        <f aca="false">IF(OR(COUNTA(B193:K193,M193,O193:Q193,T193:V193,Y193,AE193)=0,B193&lt;&gt;"Asesoría y gestión",LEN(N193&amp;"")=0),"",IF(H193+I193-IF(J193="Sí",I193*IF(LEN(AE193&amp;"")=0,1,AE193),0)=0,0,ROUND(N193*H193/(H193+I193-IF(J193="Sí",I193*IF(LEN(AE193&amp;"")=0,1,AE193),0)),2)))</f>
        <v/>
      </c>
      <c r="Y193" s="44"/>
      <c r="Z193" s="54" t="str">
        <f aca="false">IF(COUNTA(B193:K193,M193,O193:Q193,T193:V193,Y193,AE193)=0,"",IF(OR(COUNTA(B193:K193,M193,O193:Q193,T193:V193,Y193,AE193)=0,LEN(B193&amp;"")=0,LEN(C193&amp;"")=0,LEN(D193&amp;"")=0,LEN(E193&amp;"")=0,LEN(F193&amp;"")=0,LEN(G193&amp;"")=0,LEN(H193&amp;"")=0,LEN(I193&amp;"")=0,LEN(J193&amp;"")=0,LEN(K193&amp;"")=0,LEN(O193&amp;"")=0,LEN(P193&amp;"")=0,LEN(Q193&amp;"")=0,LEN(V193&amp;"")=0,AND(B193="Alojamiento y manutención",OR(LEN(T193&amp;"")=0,LEN(U193&amp;"")=0))),"REVISAR: faltan datos","Completo"))</f>
        <v/>
      </c>
      <c r="AA193" s="55" t="str">
        <f aca="false">IF(COUNTA(B193:K193,M193,O193:Q193,T193:V193,Y193,AE193)=0,"",IF(OR(LEN(Datos!$B$20&amp;"")=0,LEN(F193&amp;"")=0),"REVISAR: falta período/fecha",IF(OR(F193&lt;Datos!$B$22,F193&gt;Datos!$B$21),"REVISAR: emisión fuera de período",IF(COUNTIFS(Pagos!$B$6:$B$405,A193,Pagos!$C$6:$C$405,"&gt;"&amp;Datos!$B$23)&gt;0,"REVISAR: pago fuera de plazo",IF(COUNTIFS(Pagos!$B$6:$B$405,A193,Pagos!$C$6:$C$405,"&gt;"&amp;Datos!$B$21)&gt;0,"REVISAR: arts. 14.3 / 15.4","Sin alerta de fechas")))))</f>
        <v/>
      </c>
      <c r="AB193" s="55" t="str">
        <f aca="false">IF(COUNTA(B193:K193,M193,O193:Q193,T193:V193,Y193,AE193)=0,"",IF(Z193&lt;&gt;"Completo","REVISAR: completar datos",IF(OR(H193&lt;0,I193&lt;0,K193&lt;=0,K193&gt;1,M193&lt;0,M193&gt;L193,O193&lt;0,P193&lt;0,Q193&lt;0,Q193&gt;H193+I193,N193&lt;0,O193&gt;N193,O193+P193&gt;L193+0.01,AND(J193&lt;&gt;"Sí",J193&lt;&gt;"No"),AND(LEN(AE193&amp;"")&lt;&gt;0,OR(AE193&lt;=0,AE193&gt;1,J193&lt;&gt;"Sí"))),"REVISAR: importes incoherentes",IF(ABS(R193-H193-I193)&gt;0.01,"REVISAR: pago incompleto/excesivo",IF(AND(B193="Alojamiento y manutención",OR(T193&lt;=0,U193&lt;=0,MOD(T193,1)&lt;&gt;0,MOD(U193,1)&lt;&gt;0)),"REVISAR: personas/días",IF(AND(Datos!$B$25="No recuperable",J193="Sí",I193&gt;0),"REVISAR: régimen IVA",IF(AND(Datos!$B$25="Totalmente recuperable",I193&gt;0,OR(J193&lt;&gt;"Sí",AND(LEN(AE193&amp;"")&lt;&gt;0,AE193&lt;&gt;1))),"REVISAR: régimen IVA",IF(AND(Datos!$B$25="Parcialmente recuperable",J193="Sí",I193&gt;0,LEN(AE193&amp;"")=0),"REVISAR: indicar % IVA", "Sin alerta de importes"))))))))</f>
        <v/>
      </c>
      <c r="AC193" s="55" t="str">
        <f aca="false">IF(COUNTA(B193:K193,M193,O193:Q193,T193:V193,Y193,AE193)=0,"",IF(OR(COUNTIFS($A$6:$A$205,A193)&gt;1,AND(LEN(D193&amp;"")&gt;0,LEN(E193&amp;"")&gt;0,COUNTIFS($D$6:$D$205,D193,$E$6:$E$205,E193)&gt;1)),"REVISAR: posible duplicado","Sin duplicado"))</f>
        <v/>
      </c>
      <c r="AD193" s="54" t="str">
        <f aca="false">IF(COUNTA(B193:K193,M193,O193:Q193,T193:V193,Y193,AE193)=0,"",IF(LEN(Datos!$B$17&amp;"")=0,"REVISAR: falta concesión",IF(AND(Q193&gt;0,COUNTIFS(Pagos!$B$6:$B$405,A193,Pagos!$E$6:$E$405,"Ingreso retenciones")=0),"REVISAR: acreditación IRPF",IF(LEN(Datos!$B$24&amp;"")=0,"REVISAR: seleccionar modalidad",IF(Datos!$B$24="Normal","Adjuntar factura y pagos","Conservar factura y pagos")))))</f>
        <v/>
      </c>
      <c r="AE193" s="56"/>
    </row>
    <row r="194" customFormat="false" ht="19.5" hidden="false" customHeight="true" outlineLevel="0" collapsed="false">
      <c r="A194" s="43" t="s">
        <v>299</v>
      </c>
      <c r="B194" s="44"/>
      <c r="C194" s="44"/>
      <c r="D194" s="45"/>
      <c r="E194" s="45"/>
      <c r="F194" s="46"/>
      <c r="G194" s="44"/>
      <c r="H194" s="47"/>
      <c r="I194" s="47"/>
      <c r="J194" s="44"/>
      <c r="K194" s="48"/>
      <c r="L194" s="49" t="str">
        <f aca="false">IF(OR(COUNTA(B194:K194,M194,O194:Q194,T194:V194,Y194,AE194)=0,LEN(H194&amp;"")=0,LEN(I194&amp;"")=0,LEN(J194&amp;"")=0,LEN(K194&amp;"")=0),"",ROUND((H194+I194-IF(J194="Sí",I194*IF(LEN(AE194&amp;"")=0,1,AE194),0))*K194,2))</f>
        <v/>
      </c>
      <c r="M194" s="47"/>
      <c r="N194" s="50" t="str">
        <f aca="false">IF(OR(COUNTA(B194:K194,M194,O194:Q194,T194:V194,Y194,AE194)=0,LEN(L194&amp;"")=0),"",IF(B194="Otros costes no subvencionables",0,IF(B194="Alojamiento y manutención",IF(LEN(W194&amp;"")=0,"",ROUND(MAX(0,MIN(L194-M194,W194*80)),2)),ROUND(L194-M194,2))))</f>
        <v/>
      </c>
      <c r="O194" s="47"/>
      <c r="P194" s="47"/>
      <c r="Q194" s="47"/>
      <c r="R194" s="49" t="str">
        <f aca="false">IF(COUNTA(B194:K194,M194,O194:Q194,T194:V194,Y194,AE194)=0,"",SUMIFS(Pagos!$D$6:$D$405,Pagos!$B$6:$B$405,A194))</f>
        <v/>
      </c>
      <c r="S194" s="51" t="str">
        <f aca="false">IF(OR(COUNTA(B194:K194,M194,O194:Q194,T194:V194,Y194,AE194)=0,COUNTIFS(Pagos!$B$6:$B$405,A194,Pagos!$C$6:$C$405,"&gt;0")=0),"",_xlfn.MAXIFS(Pagos!$C$6:$C$405,Pagos!$B$6:$B$405,A194))</f>
        <v/>
      </c>
      <c r="T194" s="52"/>
      <c r="U194" s="52"/>
      <c r="V194" s="44"/>
      <c r="W194" s="53" t="str">
        <f aca="false">IF(OR(COUNTA(B194:K194,M194,O194:Q194,T194:V194,Y194,AE194)=0,B194&lt;&gt;"Alojamiento y manutención",LEN(T194&amp;"")=0,LEN(U194&amp;"")=0),"",T194*U194)</f>
        <v/>
      </c>
      <c r="X194" s="49" t="str">
        <f aca="false">IF(OR(COUNTA(B194:K194,M194,O194:Q194,T194:V194,Y194,AE194)=0,B194&lt;&gt;"Asesoría y gestión",LEN(N194&amp;"")=0),"",IF(H194+I194-IF(J194="Sí",I194*IF(LEN(AE194&amp;"")=0,1,AE194),0)=0,0,ROUND(N194*H194/(H194+I194-IF(J194="Sí",I194*IF(LEN(AE194&amp;"")=0,1,AE194),0)),2)))</f>
        <v/>
      </c>
      <c r="Y194" s="44"/>
      <c r="Z194" s="54" t="str">
        <f aca="false">IF(COUNTA(B194:K194,M194,O194:Q194,T194:V194,Y194,AE194)=0,"",IF(OR(COUNTA(B194:K194,M194,O194:Q194,T194:V194,Y194,AE194)=0,LEN(B194&amp;"")=0,LEN(C194&amp;"")=0,LEN(D194&amp;"")=0,LEN(E194&amp;"")=0,LEN(F194&amp;"")=0,LEN(G194&amp;"")=0,LEN(H194&amp;"")=0,LEN(I194&amp;"")=0,LEN(J194&amp;"")=0,LEN(K194&amp;"")=0,LEN(O194&amp;"")=0,LEN(P194&amp;"")=0,LEN(Q194&amp;"")=0,LEN(V194&amp;"")=0,AND(B194="Alojamiento y manutención",OR(LEN(T194&amp;"")=0,LEN(U194&amp;"")=0))),"REVISAR: faltan datos","Completo"))</f>
        <v/>
      </c>
      <c r="AA194" s="55" t="str">
        <f aca="false">IF(COUNTA(B194:K194,M194,O194:Q194,T194:V194,Y194,AE194)=0,"",IF(OR(LEN(Datos!$B$20&amp;"")=0,LEN(F194&amp;"")=0),"REVISAR: falta período/fecha",IF(OR(F194&lt;Datos!$B$22,F194&gt;Datos!$B$21),"REVISAR: emisión fuera de período",IF(COUNTIFS(Pagos!$B$6:$B$405,A194,Pagos!$C$6:$C$405,"&gt;"&amp;Datos!$B$23)&gt;0,"REVISAR: pago fuera de plazo",IF(COUNTIFS(Pagos!$B$6:$B$405,A194,Pagos!$C$6:$C$405,"&gt;"&amp;Datos!$B$21)&gt;0,"REVISAR: arts. 14.3 / 15.4","Sin alerta de fechas")))))</f>
        <v/>
      </c>
      <c r="AB194" s="55" t="str">
        <f aca="false">IF(COUNTA(B194:K194,M194,O194:Q194,T194:V194,Y194,AE194)=0,"",IF(Z194&lt;&gt;"Completo","REVISAR: completar datos",IF(OR(H194&lt;0,I194&lt;0,K194&lt;=0,K194&gt;1,M194&lt;0,M194&gt;L194,O194&lt;0,P194&lt;0,Q194&lt;0,Q194&gt;H194+I194,N194&lt;0,O194&gt;N194,O194+P194&gt;L194+0.01,AND(J194&lt;&gt;"Sí",J194&lt;&gt;"No"),AND(LEN(AE194&amp;"")&lt;&gt;0,OR(AE194&lt;=0,AE194&gt;1,J194&lt;&gt;"Sí"))),"REVISAR: importes incoherentes",IF(ABS(R194-H194-I194)&gt;0.01,"REVISAR: pago incompleto/excesivo",IF(AND(B194="Alojamiento y manutención",OR(T194&lt;=0,U194&lt;=0,MOD(T194,1)&lt;&gt;0,MOD(U194,1)&lt;&gt;0)),"REVISAR: personas/días",IF(AND(Datos!$B$25="No recuperable",J194="Sí",I194&gt;0),"REVISAR: régimen IVA",IF(AND(Datos!$B$25="Totalmente recuperable",I194&gt;0,OR(J194&lt;&gt;"Sí",AND(LEN(AE194&amp;"")&lt;&gt;0,AE194&lt;&gt;1))),"REVISAR: régimen IVA",IF(AND(Datos!$B$25="Parcialmente recuperable",J194="Sí",I194&gt;0,LEN(AE194&amp;"")=0),"REVISAR: indicar % IVA", "Sin alerta de importes"))))))))</f>
        <v/>
      </c>
      <c r="AC194" s="55" t="str">
        <f aca="false">IF(COUNTA(B194:K194,M194,O194:Q194,T194:V194,Y194,AE194)=0,"",IF(OR(COUNTIFS($A$6:$A$205,A194)&gt;1,AND(LEN(D194&amp;"")&gt;0,LEN(E194&amp;"")&gt;0,COUNTIFS($D$6:$D$205,D194,$E$6:$E$205,E194)&gt;1)),"REVISAR: posible duplicado","Sin duplicado"))</f>
        <v/>
      </c>
      <c r="AD194" s="54" t="str">
        <f aca="false">IF(COUNTA(B194:K194,M194,O194:Q194,T194:V194,Y194,AE194)=0,"",IF(LEN(Datos!$B$17&amp;"")=0,"REVISAR: falta concesión",IF(AND(Q194&gt;0,COUNTIFS(Pagos!$B$6:$B$405,A194,Pagos!$E$6:$E$405,"Ingreso retenciones")=0),"REVISAR: acreditación IRPF",IF(LEN(Datos!$B$24&amp;"")=0,"REVISAR: seleccionar modalidad",IF(Datos!$B$24="Normal","Adjuntar factura y pagos","Conservar factura y pagos")))))</f>
        <v/>
      </c>
      <c r="AE194" s="56"/>
    </row>
    <row r="195" customFormat="false" ht="19.5" hidden="false" customHeight="true" outlineLevel="0" collapsed="false">
      <c r="A195" s="43" t="s">
        <v>300</v>
      </c>
      <c r="B195" s="44"/>
      <c r="C195" s="44"/>
      <c r="D195" s="45"/>
      <c r="E195" s="45"/>
      <c r="F195" s="46"/>
      <c r="G195" s="44"/>
      <c r="H195" s="47"/>
      <c r="I195" s="47"/>
      <c r="J195" s="44"/>
      <c r="K195" s="48"/>
      <c r="L195" s="49" t="str">
        <f aca="false">IF(OR(COUNTA(B195:K195,M195,O195:Q195,T195:V195,Y195,AE195)=0,LEN(H195&amp;"")=0,LEN(I195&amp;"")=0,LEN(J195&amp;"")=0,LEN(K195&amp;"")=0),"",ROUND((H195+I195-IF(J195="Sí",I195*IF(LEN(AE195&amp;"")=0,1,AE195),0))*K195,2))</f>
        <v/>
      </c>
      <c r="M195" s="47"/>
      <c r="N195" s="50" t="str">
        <f aca="false">IF(OR(COUNTA(B195:K195,M195,O195:Q195,T195:V195,Y195,AE195)=0,LEN(L195&amp;"")=0),"",IF(B195="Otros costes no subvencionables",0,IF(B195="Alojamiento y manutención",IF(LEN(W195&amp;"")=0,"",ROUND(MAX(0,MIN(L195-M195,W195*80)),2)),ROUND(L195-M195,2))))</f>
        <v/>
      </c>
      <c r="O195" s="47"/>
      <c r="P195" s="47"/>
      <c r="Q195" s="47"/>
      <c r="R195" s="49" t="str">
        <f aca="false">IF(COUNTA(B195:K195,M195,O195:Q195,T195:V195,Y195,AE195)=0,"",SUMIFS(Pagos!$D$6:$D$405,Pagos!$B$6:$B$405,A195))</f>
        <v/>
      </c>
      <c r="S195" s="51" t="str">
        <f aca="false">IF(OR(COUNTA(B195:K195,M195,O195:Q195,T195:V195,Y195,AE195)=0,COUNTIFS(Pagos!$B$6:$B$405,A195,Pagos!$C$6:$C$405,"&gt;0")=0),"",_xlfn.MAXIFS(Pagos!$C$6:$C$405,Pagos!$B$6:$B$405,A195))</f>
        <v/>
      </c>
      <c r="T195" s="52"/>
      <c r="U195" s="52"/>
      <c r="V195" s="44"/>
      <c r="W195" s="53" t="str">
        <f aca="false">IF(OR(COUNTA(B195:K195,M195,O195:Q195,T195:V195,Y195,AE195)=0,B195&lt;&gt;"Alojamiento y manutención",LEN(T195&amp;"")=0,LEN(U195&amp;"")=0),"",T195*U195)</f>
        <v/>
      </c>
      <c r="X195" s="49" t="str">
        <f aca="false">IF(OR(COUNTA(B195:K195,M195,O195:Q195,T195:V195,Y195,AE195)=0,B195&lt;&gt;"Asesoría y gestión",LEN(N195&amp;"")=0),"",IF(H195+I195-IF(J195="Sí",I195*IF(LEN(AE195&amp;"")=0,1,AE195),0)=0,0,ROUND(N195*H195/(H195+I195-IF(J195="Sí",I195*IF(LEN(AE195&amp;"")=0,1,AE195),0)),2)))</f>
        <v/>
      </c>
      <c r="Y195" s="44"/>
      <c r="Z195" s="54" t="str">
        <f aca="false">IF(COUNTA(B195:K195,M195,O195:Q195,T195:V195,Y195,AE195)=0,"",IF(OR(COUNTA(B195:K195,M195,O195:Q195,T195:V195,Y195,AE195)=0,LEN(B195&amp;"")=0,LEN(C195&amp;"")=0,LEN(D195&amp;"")=0,LEN(E195&amp;"")=0,LEN(F195&amp;"")=0,LEN(G195&amp;"")=0,LEN(H195&amp;"")=0,LEN(I195&amp;"")=0,LEN(J195&amp;"")=0,LEN(K195&amp;"")=0,LEN(O195&amp;"")=0,LEN(P195&amp;"")=0,LEN(Q195&amp;"")=0,LEN(V195&amp;"")=0,AND(B195="Alojamiento y manutención",OR(LEN(T195&amp;"")=0,LEN(U195&amp;"")=0))),"REVISAR: faltan datos","Completo"))</f>
        <v/>
      </c>
      <c r="AA195" s="55" t="str">
        <f aca="false">IF(COUNTA(B195:K195,M195,O195:Q195,T195:V195,Y195,AE195)=0,"",IF(OR(LEN(Datos!$B$20&amp;"")=0,LEN(F195&amp;"")=0),"REVISAR: falta período/fecha",IF(OR(F195&lt;Datos!$B$22,F195&gt;Datos!$B$21),"REVISAR: emisión fuera de período",IF(COUNTIFS(Pagos!$B$6:$B$405,A195,Pagos!$C$6:$C$405,"&gt;"&amp;Datos!$B$23)&gt;0,"REVISAR: pago fuera de plazo",IF(COUNTIFS(Pagos!$B$6:$B$405,A195,Pagos!$C$6:$C$405,"&gt;"&amp;Datos!$B$21)&gt;0,"REVISAR: arts. 14.3 / 15.4","Sin alerta de fechas")))))</f>
        <v/>
      </c>
      <c r="AB195" s="55" t="str">
        <f aca="false">IF(COUNTA(B195:K195,M195,O195:Q195,T195:V195,Y195,AE195)=0,"",IF(Z195&lt;&gt;"Completo","REVISAR: completar datos",IF(OR(H195&lt;0,I195&lt;0,K195&lt;=0,K195&gt;1,M195&lt;0,M195&gt;L195,O195&lt;0,P195&lt;0,Q195&lt;0,Q195&gt;H195+I195,N195&lt;0,O195&gt;N195,O195+P195&gt;L195+0.01,AND(J195&lt;&gt;"Sí",J195&lt;&gt;"No"),AND(LEN(AE195&amp;"")&lt;&gt;0,OR(AE195&lt;=0,AE195&gt;1,J195&lt;&gt;"Sí"))),"REVISAR: importes incoherentes",IF(ABS(R195-H195-I195)&gt;0.01,"REVISAR: pago incompleto/excesivo",IF(AND(B195="Alojamiento y manutención",OR(T195&lt;=0,U195&lt;=0,MOD(T195,1)&lt;&gt;0,MOD(U195,1)&lt;&gt;0)),"REVISAR: personas/días",IF(AND(Datos!$B$25="No recuperable",J195="Sí",I195&gt;0),"REVISAR: régimen IVA",IF(AND(Datos!$B$25="Totalmente recuperable",I195&gt;0,OR(J195&lt;&gt;"Sí",AND(LEN(AE195&amp;"")&lt;&gt;0,AE195&lt;&gt;1))),"REVISAR: régimen IVA",IF(AND(Datos!$B$25="Parcialmente recuperable",J195="Sí",I195&gt;0,LEN(AE195&amp;"")=0),"REVISAR: indicar % IVA", "Sin alerta de importes"))))))))</f>
        <v/>
      </c>
      <c r="AC195" s="55" t="str">
        <f aca="false">IF(COUNTA(B195:K195,M195,O195:Q195,T195:V195,Y195,AE195)=0,"",IF(OR(COUNTIFS($A$6:$A$205,A195)&gt;1,AND(LEN(D195&amp;"")&gt;0,LEN(E195&amp;"")&gt;0,COUNTIFS($D$6:$D$205,D195,$E$6:$E$205,E195)&gt;1)),"REVISAR: posible duplicado","Sin duplicado"))</f>
        <v/>
      </c>
      <c r="AD195" s="54" t="str">
        <f aca="false">IF(COUNTA(B195:K195,M195,O195:Q195,T195:V195,Y195,AE195)=0,"",IF(LEN(Datos!$B$17&amp;"")=0,"REVISAR: falta concesión",IF(AND(Q195&gt;0,COUNTIFS(Pagos!$B$6:$B$405,A195,Pagos!$E$6:$E$405,"Ingreso retenciones")=0),"REVISAR: acreditación IRPF",IF(LEN(Datos!$B$24&amp;"")=0,"REVISAR: seleccionar modalidad",IF(Datos!$B$24="Normal","Adjuntar factura y pagos","Conservar factura y pagos")))))</f>
        <v/>
      </c>
      <c r="AE195" s="56"/>
    </row>
    <row r="196" customFormat="false" ht="19.5" hidden="false" customHeight="true" outlineLevel="0" collapsed="false">
      <c r="A196" s="43" t="s">
        <v>301</v>
      </c>
      <c r="B196" s="44"/>
      <c r="C196" s="44"/>
      <c r="D196" s="45"/>
      <c r="E196" s="45"/>
      <c r="F196" s="46"/>
      <c r="G196" s="44"/>
      <c r="H196" s="47"/>
      <c r="I196" s="47"/>
      <c r="J196" s="44"/>
      <c r="K196" s="48"/>
      <c r="L196" s="49" t="str">
        <f aca="false">IF(OR(COUNTA(B196:K196,M196,O196:Q196,T196:V196,Y196,AE196)=0,LEN(H196&amp;"")=0,LEN(I196&amp;"")=0,LEN(J196&amp;"")=0,LEN(K196&amp;"")=0),"",ROUND((H196+I196-IF(J196="Sí",I196*IF(LEN(AE196&amp;"")=0,1,AE196),0))*K196,2))</f>
        <v/>
      </c>
      <c r="M196" s="47"/>
      <c r="N196" s="50" t="str">
        <f aca="false">IF(OR(COUNTA(B196:K196,M196,O196:Q196,T196:V196,Y196,AE196)=0,LEN(L196&amp;"")=0),"",IF(B196="Otros costes no subvencionables",0,IF(B196="Alojamiento y manutención",IF(LEN(W196&amp;"")=0,"",ROUND(MAX(0,MIN(L196-M196,W196*80)),2)),ROUND(L196-M196,2))))</f>
        <v/>
      </c>
      <c r="O196" s="47"/>
      <c r="P196" s="47"/>
      <c r="Q196" s="47"/>
      <c r="R196" s="49" t="str">
        <f aca="false">IF(COUNTA(B196:K196,M196,O196:Q196,T196:V196,Y196,AE196)=0,"",SUMIFS(Pagos!$D$6:$D$405,Pagos!$B$6:$B$405,A196))</f>
        <v/>
      </c>
      <c r="S196" s="51" t="str">
        <f aca="false">IF(OR(COUNTA(B196:K196,M196,O196:Q196,T196:V196,Y196,AE196)=0,COUNTIFS(Pagos!$B$6:$B$405,A196,Pagos!$C$6:$C$405,"&gt;0")=0),"",_xlfn.MAXIFS(Pagos!$C$6:$C$405,Pagos!$B$6:$B$405,A196))</f>
        <v/>
      </c>
      <c r="T196" s="52"/>
      <c r="U196" s="52"/>
      <c r="V196" s="44"/>
      <c r="W196" s="53" t="str">
        <f aca="false">IF(OR(COUNTA(B196:K196,M196,O196:Q196,T196:V196,Y196,AE196)=0,B196&lt;&gt;"Alojamiento y manutención",LEN(T196&amp;"")=0,LEN(U196&amp;"")=0),"",T196*U196)</f>
        <v/>
      </c>
      <c r="X196" s="49" t="str">
        <f aca="false">IF(OR(COUNTA(B196:K196,M196,O196:Q196,T196:V196,Y196,AE196)=0,B196&lt;&gt;"Asesoría y gestión",LEN(N196&amp;"")=0),"",IF(H196+I196-IF(J196="Sí",I196*IF(LEN(AE196&amp;"")=0,1,AE196),0)=0,0,ROUND(N196*H196/(H196+I196-IF(J196="Sí",I196*IF(LEN(AE196&amp;"")=0,1,AE196),0)),2)))</f>
        <v/>
      </c>
      <c r="Y196" s="44"/>
      <c r="Z196" s="54" t="str">
        <f aca="false">IF(COUNTA(B196:K196,M196,O196:Q196,T196:V196,Y196,AE196)=0,"",IF(OR(COUNTA(B196:K196,M196,O196:Q196,T196:V196,Y196,AE196)=0,LEN(B196&amp;"")=0,LEN(C196&amp;"")=0,LEN(D196&amp;"")=0,LEN(E196&amp;"")=0,LEN(F196&amp;"")=0,LEN(G196&amp;"")=0,LEN(H196&amp;"")=0,LEN(I196&amp;"")=0,LEN(J196&amp;"")=0,LEN(K196&amp;"")=0,LEN(O196&amp;"")=0,LEN(P196&amp;"")=0,LEN(Q196&amp;"")=0,LEN(V196&amp;"")=0,AND(B196="Alojamiento y manutención",OR(LEN(T196&amp;"")=0,LEN(U196&amp;"")=0))),"REVISAR: faltan datos","Completo"))</f>
        <v/>
      </c>
      <c r="AA196" s="55" t="str">
        <f aca="false">IF(COUNTA(B196:K196,M196,O196:Q196,T196:V196,Y196,AE196)=0,"",IF(OR(LEN(Datos!$B$20&amp;"")=0,LEN(F196&amp;"")=0),"REVISAR: falta período/fecha",IF(OR(F196&lt;Datos!$B$22,F196&gt;Datos!$B$21),"REVISAR: emisión fuera de período",IF(COUNTIFS(Pagos!$B$6:$B$405,A196,Pagos!$C$6:$C$405,"&gt;"&amp;Datos!$B$23)&gt;0,"REVISAR: pago fuera de plazo",IF(COUNTIFS(Pagos!$B$6:$B$405,A196,Pagos!$C$6:$C$405,"&gt;"&amp;Datos!$B$21)&gt;0,"REVISAR: arts. 14.3 / 15.4","Sin alerta de fechas")))))</f>
        <v/>
      </c>
      <c r="AB196" s="55" t="str">
        <f aca="false">IF(COUNTA(B196:K196,M196,O196:Q196,T196:V196,Y196,AE196)=0,"",IF(Z196&lt;&gt;"Completo","REVISAR: completar datos",IF(OR(H196&lt;0,I196&lt;0,K196&lt;=0,K196&gt;1,M196&lt;0,M196&gt;L196,O196&lt;0,P196&lt;0,Q196&lt;0,Q196&gt;H196+I196,N196&lt;0,O196&gt;N196,O196+P196&gt;L196+0.01,AND(J196&lt;&gt;"Sí",J196&lt;&gt;"No"),AND(LEN(AE196&amp;"")&lt;&gt;0,OR(AE196&lt;=0,AE196&gt;1,J196&lt;&gt;"Sí"))),"REVISAR: importes incoherentes",IF(ABS(R196-H196-I196)&gt;0.01,"REVISAR: pago incompleto/excesivo",IF(AND(B196="Alojamiento y manutención",OR(T196&lt;=0,U196&lt;=0,MOD(T196,1)&lt;&gt;0,MOD(U196,1)&lt;&gt;0)),"REVISAR: personas/días",IF(AND(Datos!$B$25="No recuperable",J196="Sí",I196&gt;0),"REVISAR: régimen IVA",IF(AND(Datos!$B$25="Totalmente recuperable",I196&gt;0,OR(J196&lt;&gt;"Sí",AND(LEN(AE196&amp;"")&lt;&gt;0,AE196&lt;&gt;1))),"REVISAR: régimen IVA",IF(AND(Datos!$B$25="Parcialmente recuperable",J196="Sí",I196&gt;0,LEN(AE196&amp;"")=0),"REVISAR: indicar % IVA", "Sin alerta de importes"))))))))</f>
        <v/>
      </c>
      <c r="AC196" s="55" t="str">
        <f aca="false">IF(COUNTA(B196:K196,M196,O196:Q196,T196:V196,Y196,AE196)=0,"",IF(OR(COUNTIFS($A$6:$A$205,A196)&gt;1,AND(LEN(D196&amp;"")&gt;0,LEN(E196&amp;"")&gt;0,COUNTIFS($D$6:$D$205,D196,$E$6:$E$205,E196)&gt;1)),"REVISAR: posible duplicado","Sin duplicado"))</f>
        <v/>
      </c>
      <c r="AD196" s="54" t="str">
        <f aca="false">IF(COUNTA(B196:K196,M196,O196:Q196,T196:V196,Y196,AE196)=0,"",IF(LEN(Datos!$B$17&amp;"")=0,"REVISAR: falta concesión",IF(AND(Q196&gt;0,COUNTIFS(Pagos!$B$6:$B$405,A196,Pagos!$E$6:$E$405,"Ingreso retenciones")=0),"REVISAR: acreditación IRPF",IF(LEN(Datos!$B$24&amp;"")=0,"REVISAR: seleccionar modalidad",IF(Datos!$B$24="Normal","Adjuntar factura y pagos","Conservar factura y pagos")))))</f>
        <v/>
      </c>
      <c r="AE196" s="56"/>
    </row>
    <row r="197" customFormat="false" ht="19.5" hidden="false" customHeight="true" outlineLevel="0" collapsed="false">
      <c r="A197" s="43" t="s">
        <v>302</v>
      </c>
      <c r="B197" s="44"/>
      <c r="C197" s="44"/>
      <c r="D197" s="45"/>
      <c r="E197" s="45"/>
      <c r="F197" s="46"/>
      <c r="G197" s="44"/>
      <c r="H197" s="47"/>
      <c r="I197" s="47"/>
      <c r="J197" s="44"/>
      <c r="K197" s="48"/>
      <c r="L197" s="49" t="str">
        <f aca="false">IF(OR(COUNTA(B197:K197,M197,O197:Q197,T197:V197,Y197,AE197)=0,LEN(H197&amp;"")=0,LEN(I197&amp;"")=0,LEN(J197&amp;"")=0,LEN(K197&amp;"")=0),"",ROUND((H197+I197-IF(J197="Sí",I197*IF(LEN(AE197&amp;"")=0,1,AE197),0))*K197,2))</f>
        <v/>
      </c>
      <c r="M197" s="47"/>
      <c r="N197" s="50" t="str">
        <f aca="false">IF(OR(COUNTA(B197:K197,M197,O197:Q197,T197:V197,Y197,AE197)=0,LEN(L197&amp;"")=0),"",IF(B197="Otros costes no subvencionables",0,IF(B197="Alojamiento y manutención",IF(LEN(W197&amp;"")=0,"",ROUND(MAX(0,MIN(L197-M197,W197*80)),2)),ROUND(L197-M197,2))))</f>
        <v/>
      </c>
      <c r="O197" s="47"/>
      <c r="P197" s="47"/>
      <c r="Q197" s="47"/>
      <c r="R197" s="49" t="str">
        <f aca="false">IF(COUNTA(B197:K197,M197,O197:Q197,T197:V197,Y197,AE197)=0,"",SUMIFS(Pagos!$D$6:$D$405,Pagos!$B$6:$B$405,A197))</f>
        <v/>
      </c>
      <c r="S197" s="51" t="str">
        <f aca="false">IF(OR(COUNTA(B197:K197,M197,O197:Q197,T197:V197,Y197,AE197)=0,COUNTIFS(Pagos!$B$6:$B$405,A197,Pagos!$C$6:$C$405,"&gt;0")=0),"",_xlfn.MAXIFS(Pagos!$C$6:$C$405,Pagos!$B$6:$B$405,A197))</f>
        <v/>
      </c>
      <c r="T197" s="52"/>
      <c r="U197" s="52"/>
      <c r="V197" s="44"/>
      <c r="W197" s="53" t="str">
        <f aca="false">IF(OR(COUNTA(B197:K197,M197,O197:Q197,T197:V197,Y197,AE197)=0,B197&lt;&gt;"Alojamiento y manutención",LEN(T197&amp;"")=0,LEN(U197&amp;"")=0),"",T197*U197)</f>
        <v/>
      </c>
      <c r="X197" s="49" t="str">
        <f aca="false">IF(OR(COUNTA(B197:K197,M197,O197:Q197,T197:V197,Y197,AE197)=0,B197&lt;&gt;"Asesoría y gestión",LEN(N197&amp;"")=0),"",IF(H197+I197-IF(J197="Sí",I197*IF(LEN(AE197&amp;"")=0,1,AE197),0)=0,0,ROUND(N197*H197/(H197+I197-IF(J197="Sí",I197*IF(LEN(AE197&amp;"")=0,1,AE197),0)),2)))</f>
        <v/>
      </c>
      <c r="Y197" s="44"/>
      <c r="Z197" s="54" t="str">
        <f aca="false">IF(COUNTA(B197:K197,M197,O197:Q197,T197:V197,Y197,AE197)=0,"",IF(OR(COUNTA(B197:K197,M197,O197:Q197,T197:V197,Y197,AE197)=0,LEN(B197&amp;"")=0,LEN(C197&amp;"")=0,LEN(D197&amp;"")=0,LEN(E197&amp;"")=0,LEN(F197&amp;"")=0,LEN(G197&amp;"")=0,LEN(H197&amp;"")=0,LEN(I197&amp;"")=0,LEN(J197&amp;"")=0,LEN(K197&amp;"")=0,LEN(O197&amp;"")=0,LEN(P197&amp;"")=0,LEN(Q197&amp;"")=0,LEN(V197&amp;"")=0,AND(B197="Alojamiento y manutención",OR(LEN(T197&amp;"")=0,LEN(U197&amp;"")=0))),"REVISAR: faltan datos","Completo"))</f>
        <v/>
      </c>
      <c r="AA197" s="55" t="str">
        <f aca="false">IF(COUNTA(B197:K197,M197,O197:Q197,T197:V197,Y197,AE197)=0,"",IF(OR(LEN(Datos!$B$20&amp;"")=0,LEN(F197&amp;"")=0),"REVISAR: falta período/fecha",IF(OR(F197&lt;Datos!$B$22,F197&gt;Datos!$B$21),"REVISAR: emisión fuera de período",IF(COUNTIFS(Pagos!$B$6:$B$405,A197,Pagos!$C$6:$C$405,"&gt;"&amp;Datos!$B$23)&gt;0,"REVISAR: pago fuera de plazo",IF(COUNTIFS(Pagos!$B$6:$B$405,A197,Pagos!$C$6:$C$405,"&gt;"&amp;Datos!$B$21)&gt;0,"REVISAR: arts. 14.3 / 15.4","Sin alerta de fechas")))))</f>
        <v/>
      </c>
      <c r="AB197" s="55" t="str">
        <f aca="false">IF(COUNTA(B197:K197,M197,O197:Q197,T197:V197,Y197,AE197)=0,"",IF(Z197&lt;&gt;"Completo","REVISAR: completar datos",IF(OR(H197&lt;0,I197&lt;0,K197&lt;=0,K197&gt;1,M197&lt;0,M197&gt;L197,O197&lt;0,P197&lt;0,Q197&lt;0,Q197&gt;H197+I197,N197&lt;0,O197&gt;N197,O197+P197&gt;L197+0.01,AND(J197&lt;&gt;"Sí",J197&lt;&gt;"No"),AND(LEN(AE197&amp;"")&lt;&gt;0,OR(AE197&lt;=0,AE197&gt;1,J197&lt;&gt;"Sí"))),"REVISAR: importes incoherentes",IF(ABS(R197-H197-I197)&gt;0.01,"REVISAR: pago incompleto/excesivo",IF(AND(B197="Alojamiento y manutención",OR(T197&lt;=0,U197&lt;=0,MOD(T197,1)&lt;&gt;0,MOD(U197,1)&lt;&gt;0)),"REVISAR: personas/días",IF(AND(Datos!$B$25="No recuperable",J197="Sí",I197&gt;0),"REVISAR: régimen IVA",IF(AND(Datos!$B$25="Totalmente recuperable",I197&gt;0,OR(J197&lt;&gt;"Sí",AND(LEN(AE197&amp;"")&lt;&gt;0,AE197&lt;&gt;1))),"REVISAR: régimen IVA",IF(AND(Datos!$B$25="Parcialmente recuperable",J197="Sí",I197&gt;0,LEN(AE197&amp;"")=0),"REVISAR: indicar % IVA", "Sin alerta de importes"))))))))</f>
        <v/>
      </c>
      <c r="AC197" s="55" t="str">
        <f aca="false">IF(COUNTA(B197:K197,M197,O197:Q197,T197:V197,Y197,AE197)=0,"",IF(OR(COUNTIFS($A$6:$A$205,A197)&gt;1,AND(LEN(D197&amp;"")&gt;0,LEN(E197&amp;"")&gt;0,COUNTIFS($D$6:$D$205,D197,$E$6:$E$205,E197)&gt;1)),"REVISAR: posible duplicado","Sin duplicado"))</f>
        <v/>
      </c>
      <c r="AD197" s="54" t="str">
        <f aca="false">IF(COUNTA(B197:K197,M197,O197:Q197,T197:V197,Y197,AE197)=0,"",IF(LEN(Datos!$B$17&amp;"")=0,"REVISAR: falta concesión",IF(AND(Q197&gt;0,COUNTIFS(Pagos!$B$6:$B$405,A197,Pagos!$E$6:$E$405,"Ingreso retenciones")=0),"REVISAR: acreditación IRPF",IF(LEN(Datos!$B$24&amp;"")=0,"REVISAR: seleccionar modalidad",IF(Datos!$B$24="Normal","Adjuntar factura y pagos","Conservar factura y pagos")))))</f>
        <v/>
      </c>
      <c r="AE197" s="56"/>
    </row>
    <row r="198" customFormat="false" ht="19.5" hidden="false" customHeight="true" outlineLevel="0" collapsed="false">
      <c r="A198" s="43" t="s">
        <v>303</v>
      </c>
      <c r="B198" s="44"/>
      <c r="C198" s="44"/>
      <c r="D198" s="45"/>
      <c r="E198" s="45"/>
      <c r="F198" s="46"/>
      <c r="G198" s="44"/>
      <c r="H198" s="47"/>
      <c r="I198" s="47"/>
      <c r="J198" s="44"/>
      <c r="K198" s="48"/>
      <c r="L198" s="49" t="str">
        <f aca="false">IF(OR(COUNTA(B198:K198,M198,O198:Q198,T198:V198,Y198,AE198)=0,LEN(H198&amp;"")=0,LEN(I198&amp;"")=0,LEN(J198&amp;"")=0,LEN(K198&amp;"")=0),"",ROUND((H198+I198-IF(J198="Sí",I198*IF(LEN(AE198&amp;"")=0,1,AE198),0))*K198,2))</f>
        <v/>
      </c>
      <c r="M198" s="47"/>
      <c r="N198" s="50" t="str">
        <f aca="false">IF(OR(COUNTA(B198:K198,M198,O198:Q198,T198:V198,Y198,AE198)=0,LEN(L198&amp;"")=0),"",IF(B198="Otros costes no subvencionables",0,IF(B198="Alojamiento y manutención",IF(LEN(W198&amp;"")=0,"",ROUND(MAX(0,MIN(L198-M198,W198*80)),2)),ROUND(L198-M198,2))))</f>
        <v/>
      </c>
      <c r="O198" s="47"/>
      <c r="P198" s="47"/>
      <c r="Q198" s="47"/>
      <c r="R198" s="49" t="str">
        <f aca="false">IF(COUNTA(B198:K198,M198,O198:Q198,T198:V198,Y198,AE198)=0,"",SUMIFS(Pagos!$D$6:$D$405,Pagos!$B$6:$B$405,A198))</f>
        <v/>
      </c>
      <c r="S198" s="51" t="str">
        <f aca="false">IF(OR(COUNTA(B198:K198,M198,O198:Q198,T198:V198,Y198,AE198)=0,COUNTIFS(Pagos!$B$6:$B$405,A198,Pagos!$C$6:$C$405,"&gt;0")=0),"",_xlfn.MAXIFS(Pagos!$C$6:$C$405,Pagos!$B$6:$B$405,A198))</f>
        <v/>
      </c>
      <c r="T198" s="52"/>
      <c r="U198" s="52"/>
      <c r="V198" s="44"/>
      <c r="W198" s="53" t="str">
        <f aca="false">IF(OR(COUNTA(B198:K198,M198,O198:Q198,T198:V198,Y198,AE198)=0,B198&lt;&gt;"Alojamiento y manutención",LEN(T198&amp;"")=0,LEN(U198&amp;"")=0),"",T198*U198)</f>
        <v/>
      </c>
      <c r="X198" s="49" t="str">
        <f aca="false">IF(OR(COUNTA(B198:K198,M198,O198:Q198,T198:V198,Y198,AE198)=0,B198&lt;&gt;"Asesoría y gestión",LEN(N198&amp;"")=0),"",IF(H198+I198-IF(J198="Sí",I198*IF(LEN(AE198&amp;"")=0,1,AE198),0)=0,0,ROUND(N198*H198/(H198+I198-IF(J198="Sí",I198*IF(LEN(AE198&amp;"")=0,1,AE198),0)),2)))</f>
        <v/>
      </c>
      <c r="Y198" s="44"/>
      <c r="Z198" s="54" t="str">
        <f aca="false">IF(COUNTA(B198:K198,M198,O198:Q198,T198:V198,Y198,AE198)=0,"",IF(OR(COUNTA(B198:K198,M198,O198:Q198,T198:V198,Y198,AE198)=0,LEN(B198&amp;"")=0,LEN(C198&amp;"")=0,LEN(D198&amp;"")=0,LEN(E198&amp;"")=0,LEN(F198&amp;"")=0,LEN(G198&amp;"")=0,LEN(H198&amp;"")=0,LEN(I198&amp;"")=0,LEN(J198&amp;"")=0,LEN(K198&amp;"")=0,LEN(O198&amp;"")=0,LEN(P198&amp;"")=0,LEN(Q198&amp;"")=0,LEN(V198&amp;"")=0,AND(B198="Alojamiento y manutención",OR(LEN(T198&amp;"")=0,LEN(U198&amp;"")=0))),"REVISAR: faltan datos","Completo"))</f>
        <v/>
      </c>
      <c r="AA198" s="55" t="str">
        <f aca="false">IF(COUNTA(B198:K198,M198,O198:Q198,T198:V198,Y198,AE198)=0,"",IF(OR(LEN(Datos!$B$20&amp;"")=0,LEN(F198&amp;"")=0),"REVISAR: falta período/fecha",IF(OR(F198&lt;Datos!$B$22,F198&gt;Datos!$B$21),"REVISAR: emisión fuera de período",IF(COUNTIFS(Pagos!$B$6:$B$405,A198,Pagos!$C$6:$C$405,"&gt;"&amp;Datos!$B$23)&gt;0,"REVISAR: pago fuera de plazo",IF(COUNTIFS(Pagos!$B$6:$B$405,A198,Pagos!$C$6:$C$405,"&gt;"&amp;Datos!$B$21)&gt;0,"REVISAR: arts. 14.3 / 15.4","Sin alerta de fechas")))))</f>
        <v/>
      </c>
      <c r="AB198" s="55" t="str">
        <f aca="false">IF(COUNTA(B198:K198,M198,O198:Q198,T198:V198,Y198,AE198)=0,"",IF(Z198&lt;&gt;"Completo","REVISAR: completar datos",IF(OR(H198&lt;0,I198&lt;0,K198&lt;=0,K198&gt;1,M198&lt;0,M198&gt;L198,O198&lt;0,P198&lt;0,Q198&lt;0,Q198&gt;H198+I198,N198&lt;0,O198&gt;N198,O198+P198&gt;L198+0.01,AND(J198&lt;&gt;"Sí",J198&lt;&gt;"No"),AND(LEN(AE198&amp;"")&lt;&gt;0,OR(AE198&lt;=0,AE198&gt;1,J198&lt;&gt;"Sí"))),"REVISAR: importes incoherentes",IF(ABS(R198-H198-I198)&gt;0.01,"REVISAR: pago incompleto/excesivo",IF(AND(B198="Alojamiento y manutención",OR(T198&lt;=0,U198&lt;=0,MOD(T198,1)&lt;&gt;0,MOD(U198,1)&lt;&gt;0)),"REVISAR: personas/días",IF(AND(Datos!$B$25="No recuperable",J198="Sí",I198&gt;0),"REVISAR: régimen IVA",IF(AND(Datos!$B$25="Totalmente recuperable",I198&gt;0,OR(J198&lt;&gt;"Sí",AND(LEN(AE198&amp;"")&lt;&gt;0,AE198&lt;&gt;1))),"REVISAR: régimen IVA",IF(AND(Datos!$B$25="Parcialmente recuperable",J198="Sí",I198&gt;0,LEN(AE198&amp;"")=0),"REVISAR: indicar % IVA", "Sin alerta de importes"))))))))</f>
        <v/>
      </c>
      <c r="AC198" s="55" t="str">
        <f aca="false">IF(COUNTA(B198:K198,M198,O198:Q198,T198:V198,Y198,AE198)=0,"",IF(OR(COUNTIFS($A$6:$A$205,A198)&gt;1,AND(LEN(D198&amp;"")&gt;0,LEN(E198&amp;"")&gt;0,COUNTIFS($D$6:$D$205,D198,$E$6:$E$205,E198)&gt;1)),"REVISAR: posible duplicado","Sin duplicado"))</f>
        <v/>
      </c>
      <c r="AD198" s="54" t="str">
        <f aca="false">IF(COUNTA(B198:K198,M198,O198:Q198,T198:V198,Y198,AE198)=0,"",IF(LEN(Datos!$B$17&amp;"")=0,"REVISAR: falta concesión",IF(AND(Q198&gt;0,COUNTIFS(Pagos!$B$6:$B$405,A198,Pagos!$E$6:$E$405,"Ingreso retenciones")=0),"REVISAR: acreditación IRPF",IF(LEN(Datos!$B$24&amp;"")=0,"REVISAR: seleccionar modalidad",IF(Datos!$B$24="Normal","Adjuntar factura y pagos","Conservar factura y pagos")))))</f>
        <v/>
      </c>
      <c r="AE198" s="56"/>
    </row>
    <row r="199" customFormat="false" ht="19.5" hidden="false" customHeight="true" outlineLevel="0" collapsed="false">
      <c r="A199" s="43" t="s">
        <v>304</v>
      </c>
      <c r="B199" s="44"/>
      <c r="C199" s="44"/>
      <c r="D199" s="45"/>
      <c r="E199" s="45"/>
      <c r="F199" s="46"/>
      <c r="G199" s="44"/>
      <c r="H199" s="47"/>
      <c r="I199" s="47"/>
      <c r="J199" s="44"/>
      <c r="K199" s="48"/>
      <c r="L199" s="49" t="str">
        <f aca="false">IF(OR(COUNTA(B199:K199,M199,O199:Q199,T199:V199,Y199,AE199)=0,LEN(H199&amp;"")=0,LEN(I199&amp;"")=0,LEN(J199&amp;"")=0,LEN(K199&amp;"")=0),"",ROUND((H199+I199-IF(J199="Sí",I199*IF(LEN(AE199&amp;"")=0,1,AE199),0))*K199,2))</f>
        <v/>
      </c>
      <c r="M199" s="47"/>
      <c r="N199" s="50" t="str">
        <f aca="false">IF(OR(COUNTA(B199:K199,M199,O199:Q199,T199:V199,Y199,AE199)=0,LEN(L199&amp;"")=0),"",IF(B199="Otros costes no subvencionables",0,IF(B199="Alojamiento y manutención",IF(LEN(W199&amp;"")=0,"",ROUND(MAX(0,MIN(L199-M199,W199*80)),2)),ROUND(L199-M199,2))))</f>
        <v/>
      </c>
      <c r="O199" s="47"/>
      <c r="P199" s="47"/>
      <c r="Q199" s="47"/>
      <c r="R199" s="49" t="str">
        <f aca="false">IF(COUNTA(B199:K199,M199,O199:Q199,T199:V199,Y199,AE199)=0,"",SUMIFS(Pagos!$D$6:$D$405,Pagos!$B$6:$B$405,A199))</f>
        <v/>
      </c>
      <c r="S199" s="51" t="str">
        <f aca="false">IF(OR(COUNTA(B199:K199,M199,O199:Q199,T199:V199,Y199,AE199)=0,COUNTIFS(Pagos!$B$6:$B$405,A199,Pagos!$C$6:$C$405,"&gt;0")=0),"",_xlfn.MAXIFS(Pagos!$C$6:$C$405,Pagos!$B$6:$B$405,A199))</f>
        <v/>
      </c>
      <c r="T199" s="52"/>
      <c r="U199" s="52"/>
      <c r="V199" s="44"/>
      <c r="W199" s="53" t="str">
        <f aca="false">IF(OR(COUNTA(B199:K199,M199,O199:Q199,T199:V199,Y199,AE199)=0,B199&lt;&gt;"Alojamiento y manutención",LEN(T199&amp;"")=0,LEN(U199&amp;"")=0),"",T199*U199)</f>
        <v/>
      </c>
      <c r="X199" s="49" t="str">
        <f aca="false">IF(OR(COUNTA(B199:K199,M199,O199:Q199,T199:V199,Y199,AE199)=0,B199&lt;&gt;"Asesoría y gestión",LEN(N199&amp;"")=0),"",IF(H199+I199-IF(J199="Sí",I199*IF(LEN(AE199&amp;"")=0,1,AE199),0)=0,0,ROUND(N199*H199/(H199+I199-IF(J199="Sí",I199*IF(LEN(AE199&amp;"")=0,1,AE199),0)),2)))</f>
        <v/>
      </c>
      <c r="Y199" s="44"/>
      <c r="Z199" s="54" t="str">
        <f aca="false">IF(COUNTA(B199:K199,M199,O199:Q199,T199:V199,Y199,AE199)=0,"",IF(OR(COUNTA(B199:K199,M199,O199:Q199,T199:V199,Y199,AE199)=0,LEN(B199&amp;"")=0,LEN(C199&amp;"")=0,LEN(D199&amp;"")=0,LEN(E199&amp;"")=0,LEN(F199&amp;"")=0,LEN(G199&amp;"")=0,LEN(H199&amp;"")=0,LEN(I199&amp;"")=0,LEN(J199&amp;"")=0,LEN(K199&amp;"")=0,LEN(O199&amp;"")=0,LEN(P199&amp;"")=0,LEN(Q199&amp;"")=0,LEN(V199&amp;"")=0,AND(B199="Alojamiento y manutención",OR(LEN(T199&amp;"")=0,LEN(U199&amp;"")=0))),"REVISAR: faltan datos","Completo"))</f>
        <v/>
      </c>
      <c r="AA199" s="55" t="str">
        <f aca="false">IF(COUNTA(B199:K199,M199,O199:Q199,T199:V199,Y199,AE199)=0,"",IF(OR(LEN(Datos!$B$20&amp;"")=0,LEN(F199&amp;"")=0),"REVISAR: falta período/fecha",IF(OR(F199&lt;Datos!$B$22,F199&gt;Datos!$B$21),"REVISAR: emisión fuera de período",IF(COUNTIFS(Pagos!$B$6:$B$405,A199,Pagos!$C$6:$C$405,"&gt;"&amp;Datos!$B$23)&gt;0,"REVISAR: pago fuera de plazo",IF(COUNTIFS(Pagos!$B$6:$B$405,A199,Pagos!$C$6:$C$405,"&gt;"&amp;Datos!$B$21)&gt;0,"REVISAR: arts. 14.3 / 15.4","Sin alerta de fechas")))))</f>
        <v/>
      </c>
      <c r="AB199" s="55" t="str">
        <f aca="false">IF(COUNTA(B199:K199,M199,O199:Q199,T199:V199,Y199,AE199)=0,"",IF(Z199&lt;&gt;"Completo","REVISAR: completar datos",IF(OR(H199&lt;0,I199&lt;0,K199&lt;=0,K199&gt;1,M199&lt;0,M199&gt;L199,O199&lt;0,P199&lt;0,Q199&lt;0,Q199&gt;H199+I199,N199&lt;0,O199&gt;N199,O199+P199&gt;L199+0.01,AND(J199&lt;&gt;"Sí",J199&lt;&gt;"No"),AND(LEN(AE199&amp;"")&lt;&gt;0,OR(AE199&lt;=0,AE199&gt;1,J199&lt;&gt;"Sí"))),"REVISAR: importes incoherentes",IF(ABS(R199-H199-I199)&gt;0.01,"REVISAR: pago incompleto/excesivo",IF(AND(B199="Alojamiento y manutención",OR(T199&lt;=0,U199&lt;=0,MOD(T199,1)&lt;&gt;0,MOD(U199,1)&lt;&gt;0)),"REVISAR: personas/días",IF(AND(Datos!$B$25="No recuperable",J199="Sí",I199&gt;0),"REVISAR: régimen IVA",IF(AND(Datos!$B$25="Totalmente recuperable",I199&gt;0,OR(J199&lt;&gt;"Sí",AND(LEN(AE199&amp;"")&lt;&gt;0,AE199&lt;&gt;1))),"REVISAR: régimen IVA",IF(AND(Datos!$B$25="Parcialmente recuperable",J199="Sí",I199&gt;0,LEN(AE199&amp;"")=0),"REVISAR: indicar % IVA", "Sin alerta de importes"))))))))</f>
        <v/>
      </c>
      <c r="AC199" s="55" t="str">
        <f aca="false">IF(COUNTA(B199:K199,M199,O199:Q199,T199:V199,Y199,AE199)=0,"",IF(OR(COUNTIFS($A$6:$A$205,A199)&gt;1,AND(LEN(D199&amp;"")&gt;0,LEN(E199&amp;"")&gt;0,COUNTIFS($D$6:$D$205,D199,$E$6:$E$205,E199)&gt;1)),"REVISAR: posible duplicado","Sin duplicado"))</f>
        <v/>
      </c>
      <c r="AD199" s="54" t="str">
        <f aca="false">IF(COUNTA(B199:K199,M199,O199:Q199,T199:V199,Y199,AE199)=0,"",IF(LEN(Datos!$B$17&amp;"")=0,"REVISAR: falta concesión",IF(AND(Q199&gt;0,COUNTIFS(Pagos!$B$6:$B$405,A199,Pagos!$E$6:$E$405,"Ingreso retenciones")=0),"REVISAR: acreditación IRPF",IF(LEN(Datos!$B$24&amp;"")=0,"REVISAR: seleccionar modalidad",IF(Datos!$B$24="Normal","Adjuntar factura y pagos","Conservar factura y pagos")))))</f>
        <v/>
      </c>
      <c r="AE199" s="56"/>
    </row>
    <row r="200" customFormat="false" ht="19.5" hidden="false" customHeight="true" outlineLevel="0" collapsed="false">
      <c r="A200" s="43" t="s">
        <v>305</v>
      </c>
      <c r="B200" s="44"/>
      <c r="C200" s="44"/>
      <c r="D200" s="45"/>
      <c r="E200" s="45"/>
      <c r="F200" s="46"/>
      <c r="G200" s="44"/>
      <c r="H200" s="47"/>
      <c r="I200" s="47"/>
      <c r="J200" s="44"/>
      <c r="K200" s="48"/>
      <c r="L200" s="49" t="str">
        <f aca="false">IF(OR(COUNTA(B200:K200,M200,O200:Q200,T200:V200,Y200,AE200)=0,LEN(H200&amp;"")=0,LEN(I200&amp;"")=0,LEN(J200&amp;"")=0,LEN(K200&amp;"")=0),"",ROUND((H200+I200-IF(J200="Sí",I200*IF(LEN(AE200&amp;"")=0,1,AE200),0))*K200,2))</f>
        <v/>
      </c>
      <c r="M200" s="47"/>
      <c r="N200" s="50" t="str">
        <f aca="false">IF(OR(COUNTA(B200:K200,M200,O200:Q200,T200:V200,Y200,AE200)=0,LEN(L200&amp;"")=0),"",IF(B200="Otros costes no subvencionables",0,IF(B200="Alojamiento y manutención",IF(LEN(W200&amp;"")=0,"",ROUND(MAX(0,MIN(L200-M200,W200*80)),2)),ROUND(L200-M200,2))))</f>
        <v/>
      </c>
      <c r="O200" s="47"/>
      <c r="P200" s="47"/>
      <c r="Q200" s="47"/>
      <c r="R200" s="49" t="str">
        <f aca="false">IF(COUNTA(B200:K200,M200,O200:Q200,T200:V200,Y200,AE200)=0,"",SUMIFS(Pagos!$D$6:$D$405,Pagos!$B$6:$B$405,A200))</f>
        <v/>
      </c>
      <c r="S200" s="51" t="str">
        <f aca="false">IF(OR(COUNTA(B200:K200,M200,O200:Q200,T200:V200,Y200,AE200)=0,COUNTIFS(Pagos!$B$6:$B$405,A200,Pagos!$C$6:$C$405,"&gt;0")=0),"",_xlfn.MAXIFS(Pagos!$C$6:$C$405,Pagos!$B$6:$B$405,A200))</f>
        <v/>
      </c>
      <c r="T200" s="52"/>
      <c r="U200" s="52"/>
      <c r="V200" s="44"/>
      <c r="W200" s="53" t="str">
        <f aca="false">IF(OR(COUNTA(B200:K200,M200,O200:Q200,T200:V200,Y200,AE200)=0,B200&lt;&gt;"Alojamiento y manutención",LEN(T200&amp;"")=0,LEN(U200&amp;"")=0),"",T200*U200)</f>
        <v/>
      </c>
      <c r="X200" s="49" t="str">
        <f aca="false">IF(OR(COUNTA(B200:K200,M200,O200:Q200,T200:V200,Y200,AE200)=0,B200&lt;&gt;"Asesoría y gestión",LEN(N200&amp;"")=0),"",IF(H200+I200-IF(J200="Sí",I200*IF(LEN(AE200&amp;"")=0,1,AE200),0)=0,0,ROUND(N200*H200/(H200+I200-IF(J200="Sí",I200*IF(LEN(AE200&amp;"")=0,1,AE200),0)),2)))</f>
        <v/>
      </c>
      <c r="Y200" s="44"/>
      <c r="Z200" s="54" t="str">
        <f aca="false">IF(COUNTA(B200:K200,M200,O200:Q200,T200:V200,Y200,AE200)=0,"",IF(OR(COUNTA(B200:K200,M200,O200:Q200,T200:V200,Y200,AE200)=0,LEN(B200&amp;"")=0,LEN(C200&amp;"")=0,LEN(D200&amp;"")=0,LEN(E200&amp;"")=0,LEN(F200&amp;"")=0,LEN(G200&amp;"")=0,LEN(H200&amp;"")=0,LEN(I200&amp;"")=0,LEN(J200&amp;"")=0,LEN(K200&amp;"")=0,LEN(O200&amp;"")=0,LEN(P200&amp;"")=0,LEN(Q200&amp;"")=0,LEN(V200&amp;"")=0,AND(B200="Alojamiento y manutención",OR(LEN(T200&amp;"")=0,LEN(U200&amp;"")=0))),"REVISAR: faltan datos","Completo"))</f>
        <v/>
      </c>
      <c r="AA200" s="55" t="str">
        <f aca="false">IF(COUNTA(B200:K200,M200,O200:Q200,T200:V200,Y200,AE200)=0,"",IF(OR(LEN(Datos!$B$20&amp;"")=0,LEN(F200&amp;"")=0),"REVISAR: falta período/fecha",IF(OR(F200&lt;Datos!$B$22,F200&gt;Datos!$B$21),"REVISAR: emisión fuera de período",IF(COUNTIFS(Pagos!$B$6:$B$405,A200,Pagos!$C$6:$C$405,"&gt;"&amp;Datos!$B$23)&gt;0,"REVISAR: pago fuera de plazo",IF(COUNTIFS(Pagos!$B$6:$B$405,A200,Pagos!$C$6:$C$405,"&gt;"&amp;Datos!$B$21)&gt;0,"REVISAR: arts. 14.3 / 15.4","Sin alerta de fechas")))))</f>
        <v/>
      </c>
      <c r="AB200" s="55" t="str">
        <f aca="false">IF(COUNTA(B200:K200,M200,O200:Q200,T200:V200,Y200,AE200)=0,"",IF(Z200&lt;&gt;"Completo","REVISAR: completar datos",IF(OR(H200&lt;0,I200&lt;0,K200&lt;=0,K200&gt;1,M200&lt;0,M200&gt;L200,O200&lt;0,P200&lt;0,Q200&lt;0,Q200&gt;H200+I200,N200&lt;0,O200&gt;N200,O200+P200&gt;L200+0.01,AND(J200&lt;&gt;"Sí",J200&lt;&gt;"No"),AND(LEN(AE200&amp;"")&lt;&gt;0,OR(AE200&lt;=0,AE200&gt;1,J200&lt;&gt;"Sí"))),"REVISAR: importes incoherentes",IF(ABS(R200-H200-I200)&gt;0.01,"REVISAR: pago incompleto/excesivo",IF(AND(B200="Alojamiento y manutención",OR(T200&lt;=0,U200&lt;=0,MOD(T200,1)&lt;&gt;0,MOD(U200,1)&lt;&gt;0)),"REVISAR: personas/días",IF(AND(Datos!$B$25="No recuperable",J200="Sí",I200&gt;0),"REVISAR: régimen IVA",IF(AND(Datos!$B$25="Totalmente recuperable",I200&gt;0,OR(J200&lt;&gt;"Sí",AND(LEN(AE200&amp;"")&lt;&gt;0,AE200&lt;&gt;1))),"REVISAR: régimen IVA",IF(AND(Datos!$B$25="Parcialmente recuperable",J200="Sí",I200&gt;0,LEN(AE200&amp;"")=0),"REVISAR: indicar % IVA", "Sin alerta de importes"))))))))</f>
        <v/>
      </c>
      <c r="AC200" s="55" t="str">
        <f aca="false">IF(COUNTA(B200:K200,M200,O200:Q200,T200:V200,Y200,AE200)=0,"",IF(OR(COUNTIFS($A$6:$A$205,A200)&gt;1,AND(LEN(D200&amp;"")&gt;0,LEN(E200&amp;"")&gt;0,COUNTIFS($D$6:$D$205,D200,$E$6:$E$205,E200)&gt;1)),"REVISAR: posible duplicado","Sin duplicado"))</f>
        <v/>
      </c>
      <c r="AD200" s="54" t="str">
        <f aca="false">IF(COUNTA(B200:K200,M200,O200:Q200,T200:V200,Y200,AE200)=0,"",IF(LEN(Datos!$B$17&amp;"")=0,"REVISAR: falta concesión",IF(AND(Q200&gt;0,COUNTIFS(Pagos!$B$6:$B$405,A200,Pagos!$E$6:$E$405,"Ingreso retenciones")=0),"REVISAR: acreditación IRPF",IF(LEN(Datos!$B$24&amp;"")=0,"REVISAR: seleccionar modalidad",IF(Datos!$B$24="Normal","Adjuntar factura y pagos","Conservar factura y pagos")))))</f>
        <v/>
      </c>
      <c r="AE200" s="56"/>
    </row>
    <row r="201" customFormat="false" ht="19.5" hidden="false" customHeight="true" outlineLevel="0" collapsed="false">
      <c r="A201" s="43" t="s">
        <v>306</v>
      </c>
      <c r="B201" s="44"/>
      <c r="C201" s="44"/>
      <c r="D201" s="45"/>
      <c r="E201" s="45"/>
      <c r="F201" s="46"/>
      <c r="G201" s="44"/>
      <c r="H201" s="47"/>
      <c r="I201" s="47"/>
      <c r="J201" s="44"/>
      <c r="K201" s="48"/>
      <c r="L201" s="49" t="str">
        <f aca="false">IF(OR(COUNTA(B201:K201,M201,O201:Q201,T201:V201,Y201,AE201)=0,LEN(H201&amp;"")=0,LEN(I201&amp;"")=0,LEN(J201&amp;"")=0,LEN(K201&amp;"")=0),"",ROUND((H201+I201-IF(J201="Sí",I201*IF(LEN(AE201&amp;"")=0,1,AE201),0))*K201,2))</f>
        <v/>
      </c>
      <c r="M201" s="47"/>
      <c r="N201" s="50" t="str">
        <f aca="false">IF(OR(COUNTA(B201:K201,M201,O201:Q201,T201:V201,Y201,AE201)=0,LEN(L201&amp;"")=0),"",IF(B201="Otros costes no subvencionables",0,IF(B201="Alojamiento y manutención",IF(LEN(W201&amp;"")=0,"",ROUND(MAX(0,MIN(L201-M201,W201*80)),2)),ROUND(L201-M201,2))))</f>
        <v/>
      </c>
      <c r="O201" s="47"/>
      <c r="P201" s="47"/>
      <c r="Q201" s="47"/>
      <c r="R201" s="49" t="str">
        <f aca="false">IF(COUNTA(B201:K201,M201,O201:Q201,T201:V201,Y201,AE201)=0,"",SUMIFS(Pagos!$D$6:$D$405,Pagos!$B$6:$B$405,A201))</f>
        <v/>
      </c>
      <c r="S201" s="51" t="str">
        <f aca="false">IF(OR(COUNTA(B201:K201,M201,O201:Q201,T201:V201,Y201,AE201)=0,COUNTIFS(Pagos!$B$6:$B$405,A201,Pagos!$C$6:$C$405,"&gt;0")=0),"",_xlfn.MAXIFS(Pagos!$C$6:$C$405,Pagos!$B$6:$B$405,A201))</f>
        <v/>
      </c>
      <c r="T201" s="52"/>
      <c r="U201" s="52"/>
      <c r="V201" s="44"/>
      <c r="W201" s="53" t="str">
        <f aca="false">IF(OR(COUNTA(B201:K201,M201,O201:Q201,T201:V201,Y201,AE201)=0,B201&lt;&gt;"Alojamiento y manutención",LEN(T201&amp;"")=0,LEN(U201&amp;"")=0),"",T201*U201)</f>
        <v/>
      </c>
      <c r="X201" s="49" t="str">
        <f aca="false">IF(OR(COUNTA(B201:K201,M201,O201:Q201,T201:V201,Y201,AE201)=0,B201&lt;&gt;"Asesoría y gestión",LEN(N201&amp;"")=0),"",IF(H201+I201-IF(J201="Sí",I201*IF(LEN(AE201&amp;"")=0,1,AE201),0)=0,0,ROUND(N201*H201/(H201+I201-IF(J201="Sí",I201*IF(LEN(AE201&amp;"")=0,1,AE201),0)),2)))</f>
        <v/>
      </c>
      <c r="Y201" s="44"/>
      <c r="Z201" s="54" t="str">
        <f aca="false">IF(COUNTA(B201:K201,M201,O201:Q201,T201:V201,Y201,AE201)=0,"",IF(OR(COUNTA(B201:K201,M201,O201:Q201,T201:V201,Y201,AE201)=0,LEN(B201&amp;"")=0,LEN(C201&amp;"")=0,LEN(D201&amp;"")=0,LEN(E201&amp;"")=0,LEN(F201&amp;"")=0,LEN(G201&amp;"")=0,LEN(H201&amp;"")=0,LEN(I201&amp;"")=0,LEN(J201&amp;"")=0,LEN(K201&amp;"")=0,LEN(O201&amp;"")=0,LEN(P201&amp;"")=0,LEN(Q201&amp;"")=0,LEN(V201&amp;"")=0,AND(B201="Alojamiento y manutención",OR(LEN(T201&amp;"")=0,LEN(U201&amp;"")=0))),"REVISAR: faltan datos","Completo"))</f>
        <v/>
      </c>
      <c r="AA201" s="55" t="str">
        <f aca="false">IF(COUNTA(B201:K201,M201,O201:Q201,T201:V201,Y201,AE201)=0,"",IF(OR(LEN(Datos!$B$20&amp;"")=0,LEN(F201&amp;"")=0),"REVISAR: falta período/fecha",IF(OR(F201&lt;Datos!$B$22,F201&gt;Datos!$B$21),"REVISAR: emisión fuera de período",IF(COUNTIFS(Pagos!$B$6:$B$405,A201,Pagos!$C$6:$C$405,"&gt;"&amp;Datos!$B$23)&gt;0,"REVISAR: pago fuera de plazo",IF(COUNTIFS(Pagos!$B$6:$B$405,A201,Pagos!$C$6:$C$405,"&gt;"&amp;Datos!$B$21)&gt;0,"REVISAR: arts. 14.3 / 15.4","Sin alerta de fechas")))))</f>
        <v/>
      </c>
      <c r="AB201" s="55" t="str">
        <f aca="false">IF(COUNTA(B201:K201,M201,O201:Q201,T201:V201,Y201,AE201)=0,"",IF(Z201&lt;&gt;"Completo","REVISAR: completar datos",IF(OR(H201&lt;0,I201&lt;0,K201&lt;=0,K201&gt;1,M201&lt;0,M201&gt;L201,O201&lt;0,P201&lt;0,Q201&lt;0,Q201&gt;H201+I201,N201&lt;0,O201&gt;N201,O201+P201&gt;L201+0.01,AND(J201&lt;&gt;"Sí",J201&lt;&gt;"No"),AND(LEN(AE201&amp;"")&lt;&gt;0,OR(AE201&lt;=0,AE201&gt;1,J201&lt;&gt;"Sí"))),"REVISAR: importes incoherentes",IF(ABS(R201-H201-I201)&gt;0.01,"REVISAR: pago incompleto/excesivo",IF(AND(B201="Alojamiento y manutención",OR(T201&lt;=0,U201&lt;=0,MOD(T201,1)&lt;&gt;0,MOD(U201,1)&lt;&gt;0)),"REVISAR: personas/días",IF(AND(Datos!$B$25="No recuperable",J201="Sí",I201&gt;0),"REVISAR: régimen IVA",IF(AND(Datos!$B$25="Totalmente recuperable",I201&gt;0,OR(J201&lt;&gt;"Sí",AND(LEN(AE201&amp;"")&lt;&gt;0,AE201&lt;&gt;1))),"REVISAR: régimen IVA",IF(AND(Datos!$B$25="Parcialmente recuperable",J201="Sí",I201&gt;0,LEN(AE201&amp;"")=0),"REVISAR: indicar % IVA", "Sin alerta de importes"))))))))</f>
        <v/>
      </c>
      <c r="AC201" s="55" t="str">
        <f aca="false">IF(COUNTA(B201:K201,M201,O201:Q201,T201:V201,Y201,AE201)=0,"",IF(OR(COUNTIFS($A$6:$A$205,A201)&gt;1,AND(LEN(D201&amp;"")&gt;0,LEN(E201&amp;"")&gt;0,COUNTIFS($D$6:$D$205,D201,$E$6:$E$205,E201)&gt;1)),"REVISAR: posible duplicado","Sin duplicado"))</f>
        <v/>
      </c>
      <c r="AD201" s="54" t="str">
        <f aca="false">IF(COUNTA(B201:K201,M201,O201:Q201,T201:V201,Y201,AE201)=0,"",IF(LEN(Datos!$B$17&amp;"")=0,"REVISAR: falta concesión",IF(AND(Q201&gt;0,COUNTIFS(Pagos!$B$6:$B$405,A201,Pagos!$E$6:$E$405,"Ingreso retenciones")=0),"REVISAR: acreditación IRPF",IF(LEN(Datos!$B$24&amp;"")=0,"REVISAR: seleccionar modalidad",IF(Datos!$B$24="Normal","Adjuntar factura y pagos","Conservar factura y pagos")))))</f>
        <v/>
      </c>
      <c r="AE201" s="56"/>
    </row>
    <row r="202" customFormat="false" ht="19.5" hidden="false" customHeight="true" outlineLevel="0" collapsed="false">
      <c r="A202" s="43" t="s">
        <v>307</v>
      </c>
      <c r="B202" s="44"/>
      <c r="C202" s="44"/>
      <c r="D202" s="45"/>
      <c r="E202" s="45"/>
      <c r="F202" s="46"/>
      <c r="G202" s="44"/>
      <c r="H202" s="47"/>
      <c r="I202" s="47"/>
      <c r="J202" s="44"/>
      <c r="K202" s="48"/>
      <c r="L202" s="49" t="str">
        <f aca="false">IF(OR(COUNTA(B202:K202,M202,O202:Q202,T202:V202,Y202,AE202)=0,LEN(H202&amp;"")=0,LEN(I202&amp;"")=0,LEN(J202&amp;"")=0,LEN(K202&amp;"")=0),"",ROUND((H202+I202-IF(J202="Sí",I202*IF(LEN(AE202&amp;"")=0,1,AE202),0))*K202,2))</f>
        <v/>
      </c>
      <c r="M202" s="47"/>
      <c r="N202" s="50" t="str">
        <f aca="false">IF(OR(COUNTA(B202:K202,M202,O202:Q202,T202:V202,Y202,AE202)=0,LEN(L202&amp;"")=0),"",IF(B202="Otros costes no subvencionables",0,IF(B202="Alojamiento y manutención",IF(LEN(W202&amp;"")=0,"",ROUND(MAX(0,MIN(L202-M202,W202*80)),2)),ROUND(L202-M202,2))))</f>
        <v/>
      </c>
      <c r="O202" s="47"/>
      <c r="P202" s="47"/>
      <c r="Q202" s="47"/>
      <c r="R202" s="49" t="str">
        <f aca="false">IF(COUNTA(B202:K202,M202,O202:Q202,T202:V202,Y202,AE202)=0,"",SUMIFS(Pagos!$D$6:$D$405,Pagos!$B$6:$B$405,A202))</f>
        <v/>
      </c>
      <c r="S202" s="51" t="str">
        <f aca="false">IF(OR(COUNTA(B202:K202,M202,O202:Q202,T202:V202,Y202,AE202)=0,COUNTIFS(Pagos!$B$6:$B$405,A202,Pagos!$C$6:$C$405,"&gt;0")=0),"",_xlfn.MAXIFS(Pagos!$C$6:$C$405,Pagos!$B$6:$B$405,A202))</f>
        <v/>
      </c>
      <c r="T202" s="52"/>
      <c r="U202" s="52"/>
      <c r="V202" s="44"/>
      <c r="W202" s="53" t="str">
        <f aca="false">IF(OR(COUNTA(B202:K202,M202,O202:Q202,T202:V202,Y202,AE202)=0,B202&lt;&gt;"Alojamiento y manutención",LEN(T202&amp;"")=0,LEN(U202&amp;"")=0),"",T202*U202)</f>
        <v/>
      </c>
      <c r="X202" s="49" t="str">
        <f aca="false">IF(OR(COUNTA(B202:K202,M202,O202:Q202,T202:V202,Y202,AE202)=0,B202&lt;&gt;"Asesoría y gestión",LEN(N202&amp;"")=0),"",IF(H202+I202-IF(J202="Sí",I202*IF(LEN(AE202&amp;"")=0,1,AE202),0)=0,0,ROUND(N202*H202/(H202+I202-IF(J202="Sí",I202*IF(LEN(AE202&amp;"")=0,1,AE202),0)),2)))</f>
        <v/>
      </c>
      <c r="Y202" s="44"/>
      <c r="Z202" s="54" t="str">
        <f aca="false">IF(COUNTA(B202:K202,M202,O202:Q202,T202:V202,Y202,AE202)=0,"",IF(OR(COUNTA(B202:K202,M202,O202:Q202,T202:V202,Y202,AE202)=0,LEN(B202&amp;"")=0,LEN(C202&amp;"")=0,LEN(D202&amp;"")=0,LEN(E202&amp;"")=0,LEN(F202&amp;"")=0,LEN(G202&amp;"")=0,LEN(H202&amp;"")=0,LEN(I202&amp;"")=0,LEN(J202&amp;"")=0,LEN(K202&amp;"")=0,LEN(O202&amp;"")=0,LEN(P202&amp;"")=0,LEN(Q202&amp;"")=0,LEN(V202&amp;"")=0,AND(B202="Alojamiento y manutención",OR(LEN(T202&amp;"")=0,LEN(U202&amp;"")=0))),"REVISAR: faltan datos","Completo"))</f>
        <v/>
      </c>
      <c r="AA202" s="55" t="str">
        <f aca="false">IF(COUNTA(B202:K202,M202,O202:Q202,T202:V202,Y202,AE202)=0,"",IF(OR(LEN(Datos!$B$20&amp;"")=0,LEN(F202&amp;"")=0),"REVISAR: falta período/fecha",IF(OR(F202&lt;Datos!$B$22,F202&gt;Datos!$B$21),"REVISAR: emisión fuera de período",IF(COUNTIFS(Pagos!$B$6:$B$405,A202,Pagos!$C$6:$C$405,"&gt;"&amp;Datos!$B$23)&gt;0,"REVISAR: pago fuera de plazo",IF(COUNTIFS(Pagos!$B$6:$B$405,A202,Pagos!$C$6:$C$405,"&gt;"&amp;Datos!$B$21)&gt;0,"REVISAR: arts. 14.3 / 15.4","Sin alerta de fechas")))))</f>
        <v/>
      </c>
      <c r="AB202" s="55" t="str">
        <f aca="false">IF(COUNTA(B202:K202,M202,O202:Q202,T202:V202,Y202,AE202)=0,"",IF(Z202&lt;&gt;"Completo","REVISAR: completar datos",IF(OR(H202&lt;0,I202&lt;0,K202&lt;=0,K202&gt;1,M202&lt;0,M202&gt;L202,O202&lt;0,P202&lt;0,Q202&lt;0,Q202&gt;H202+I202,N202&lt;0,O202&gt;N202,O202+P202&gt;L202+0.01,AND(J202&lt;&gt;"Sí",J202&lt;&gt;"No"),AND(LEN(AE202&amp;"")&lt;&gt;0,OR(AE202&lt;=0,AE202&gt;1,J202&lt;&gt;"Sí"))),"REVISAR: importes incoherentes",IF(ABS(R202-H202-I202)&gt;0.01,"REVISAR: pago incompleto/excesivo",IF(AND(B202="Alojamiento y manutención",OR(T202&lt;=0,U202&lt;=0,MOD(T202,1)&lt;&gt;0,MOD(U202,1)&lt;&gt;0)),"REVISAR: personas/días",IF(AND(Datos!$B$25="No recuperable",J202="Sí",I202&gt;0),"REVISAR: régimen IVA",IF(AND(Datos!$B$25="Totalmente recuperable",I202&gt;0,OR(J202&lt;&gt;"Sí",AND(LEN(AE202&amp;"")&lt;&gt;0,AE202&lt;&gt;1))),"REVISAR: régimen IVA",IF(AND(Datos!$B$25="Parcialmente recuperable",J202="Sí",I202&gt;0,LEN(AE202&amp;"")=0),"REVISAR: indicar % IVA", "Sin alerta de importes"))))))))</f>
        <v/>
      </c>
      <c r="AC202" s="55" t="str">
        <f aca="false">IF(COUNTA(B202:K202,M202,O202:Q202,T202:V202,Y202,AE202)=0,"",IF(OR(COUNTIFS($A$6:$A$205,A202)&gt;1,AND(LEN(D202&amp;"")&gt;0,LEN(E202&amp;"")&gt;0,COUNTIFS($D$6:$D$205,D202,$E$6:$E$205,E202)&gt;1)),"REVISAR: posible duplicado","Sin duplicado"))</f>
        <v/>
      </c>
      <c r="AD202" s="54" t="str">
        <f aca="false">IF(COUNTA(B202:K202,M202,O202:Q202,T202:V202,Y202,AE202)=0,"",IF(LEN(Datos!$B$17&amp;"")=0,"REVISAR: falta concesión",IF(AND(Q202&gt;0,COUNTIFS(Pagos!$B$6:$B$405,A202,Pagos!$E$6:$E$405,"Ingreso retenciones")=0),"REVISAR: acreditación IRPF",IF(LEN(Datos!$B$24&amp;"")=0,"REVISAR: seleccionar modalidad",IF(Datos!$B$24="Normal","Adjuntar factura y pagos","Conservar factura y pagos")))))</f>
        <v/>
      </c>
      <c r="AE202" s="56"/>
    </row>
    <row r="203" customFormat="false" ht="19.5" hidden="false" customHeight="true" outlineLevel="0" collapsed="false">
      <c r="A203" s="43" t="s">
        <v>308</v>
      </c>
      <c r="B203" s="44"/>
      <c r="C203" s="44"/>
      <c r="D203" s="45"/>
      <c r="E203" s="45"/>
      <c r="F203" s="46"/>
      <c r="G203" s="44"/>
      <c r="H203" s="47"/>
      <c r="I203" s="47"/>
      <c r="J203" s="44"/>
      <c r="K203" s="48"/>
      <c r="L203" s="49" t="str">
        <f aca="false">IF(OR(COUNTA(B203:K203,M203,O203:Q203,T203:V203,Y203,AE203)=0,LEN(H203&amp;"")=0,LEN(I203&amp;"")=0,LEN(J203&amp;"")=0,LEN(K203&amp;"")=0),"",ROUND((H203+I203-IF(J203="Sí",I203*IF(LEN(AE203&amp;"")=0,1,AE203),0))*K203,2))</f>
        <v/>
      </c>
      <c r="M203" s="47"/>
      <c r="N203" s="50" t="str">
        <f aca="false">IF(OR(COUNTA(B203:K203,M203,O203:Q203,T203:V203,Y203,AE203)=0,LEN(L203&amp;"")=0),"",IF(B203="Otros costes no subvencionables",0,IF(B203="Alojamiento y manutención",IF(LEN(W203&amp;"")=0,"",ROUND(MAX(0,MIN(L203-M203,W203*80)),2)),ROUND(L203-M203,2))))</f>
        <v/>
      </c>
      <c r="O203" s="47"/>
      <c r="P203" s="47"/>
      <c r="Q203" s="47"/>
      <c r="R203" s="49" t="str">
        <f aca="false">IF(COUNTA(B203:K203,M203,O203:Q203,T203:V203,Y203,AE203)=0,"",SUMIFS(Pagos!$D$6:$D$405,Pagos!$B$6:$B$405,A203))</f>
        <v/>
      </c>
      <c r="S203" s="51" t="str">
        <f aca="false">IF(OR(COUNTA(B203:K203,M203,O203:Q203,T203:V203,Y203,AE203)=0,COUNTIFS(Pagos!$B$6:$B$405,A203,Pagos!$C$6:$C$405,"&gt;0")=0),"",_xlfn.MAXIFS(Pagos!$C$6:$C$405,Pagos!$B$6:$B$405,A203))</f>
        <v/>
      </c>
      <c r="T203" s="52"/>
      <c r="U203" s="52"/>
      <c r="V203" s="44"/>
      <c r="W203" s="53" t="str">
        <f aca="false">IF(OR(COUNTA(B203:K203,M203,O203:Q203,T203:V203,Y203,AE203)=0,B203&lt;&gt;"Alojamiento y manutención",LEN(T203&amp;"")=0,LEN(U203&amp;"")=0),"",T203*U203)</f>
        <v/>
      </c>
      <c r="X203" s="49" t="str">
        <f aca="false">IF(OR(COUNTA(B203:K203,M203,O203:Q203,T203:V203,Y203,AE203)=0,B203&lt;&gt;"Asesoría y gestión",LEN(N203&amp;"")=0),"",IF(H203+I203-IF(J203="Sí",I203*IF(LEN(AE203&amp;"")=0,1,AE203),0)=0,0,ROUND(N203*H203/(H203+I203-IF(J203="Sí",I203*IF(LEN(AE203&amp;"")=0,1,AE203),0)),2)))</f>
        <v/>
      </c>
      <c r="Y203" s="44"/>
      <c r="Z203" s="54" t="str">
        <f aca="false">IF(COUNTA(B203:K203,M203,O203:Q203,T203:V203,Y203,AE203)=0,"",IF(OR(COUNTA(B203:K203,M203,O203:Q203,T203:V203,Y203,AE203)=0,LEN(B203&amp;"")=0,LEN(C203&amp;"")=0,LEN(D203&amp;"")=0,LEN(E203&amp;"")=0,LEN(F203&amp;"")=0,LEN(G203&amp;"")=0,LEN(H203&amp;"")=0,LEN(I203&amp;"")=0,LEN(J203&amp;"")=0,LEN(K203&amp;"")=0,LEN(O203&amp;"")=0,LEN(P203&amp;"")=0,LEN(Q203&amp;"")=0,LEN(V203&amp;"")=0,AND(B203="Alojamiento y manutención",OR(LEN(T203&amp;"")=0,LEN(U203&amp;"")=0))),"REVISAR: faltan datos","Completo"))</f>
        <v/>
      </c>
      <c r="AA203" s="55" t="str">
        <f aca="false">IF(COUNTA(B203:K203,M203,O203:Q203,T203:V203,Y203,AE203)=0,"",IF(OR(LEN(Datos!$B$20&amp;"")=0,LEN(F203&amp;"")=0),"REVISAR: falta período/fecha",IF(OR(F203&lt;Datos!$B$22,F203&gt;Datos!$B$21),"REVISAR: emisión fuera de período",IF(COUNTIFS(Pagos!$B$6:$B$405,A203,Pagos!$C$6:$C$405,"&gt;"&amp;Datos!$B$23)&gt;0,"REVISAR: pago fuera de plazo",IF(COUNTIFS(Pagos!$B$6:$B$405,A203,Pagos!$C$6:$C$405,"&gt;"&amp;Datos!$B$21)&gt;0,"REVISAR: arts. 14.3 / 15.4","Sin alerta de fechas")))))</f>
        <v/>
      </c>
      <c r="AB203" s="55" t="str">
        <f aca="false">IF(COUNTA(B203:K203,M203,O203:Q203,T203:V203,Y203,AE203)=0,"",IF(Z203&lt;&gt;"Completo","REVISAR: completar datos",IF(OR(H203&lt;0,I203&lt;0,K203&lt;=0,K203&gt;1,M203&lt;0,M203&gt;L203,O203&lt;0,P203&lt;0,Q203&lt;0,Q203&gt;H203+I203,N203&lt;0,O203&gt;N203,O203+P203&gt;L203+0.01,AND(J203&lt;&gt;"Sí",J203&lt;&gt;"No"),AND(LEN(AE203&amp;"")&lt;&gt;0,OR(AE203&lt;=0,AE203&gt;1,J203&lt;&gt;"Sí"))),"REVISAR: importes incoherentes",IF(ABS(R203-H203-I203)&gt;0.01,"REVISAR: pago incompleto/excesivo",IF(AND(B203="Alojamiento y manutención",OR(T203&lt;=0,U203&lt;=0,MOD(T203,1)&lt;&gt;0,MOD(U203,1)&lt;&gt;0)),"REVISAR: personas/días",IF(AND(Datos!$B$25="No recuperable",J203="Sí",I203&gt;0),"REVISAR: régimen IVA",IF(AND(Datos!$B$25="Totalmente recuperable",I203&gt;0,OR(J203&lt;&gt;"Sí",AND(LEN(AE203&amp;"")&lt;&gt;0,AE203&lt;&gt;1))),"REVISAR: régimen IVA",IF(AND(Datos!$B$25="Parcialmente recuperable",J203="Sí",I203&gt;0,LEN(AE203&amp;"")=0),"REVISAR: indicar % IVA", "Sin alerta de importes"))))))))</f>
        <v/>
      </c>
      <c r="AC203" s="55" t="str">
        <f aca="false">IF(COUNTA(B203:K203,M203,O203:Q203,T203:V203,Y203,AE203)=0,"",IF(OR(COUNTIFS($A$6:$A$205,A203)&gt;1,AND(LEN(D203&amp;"")&gt;0,LEN(E203&amp;"")&gt;0,COUNTIFS($D$6:$D$205,D203,$E$6:$E$205,E203)&gt;1)),"REVISAR: posible duplicado","Sin duplicado"))</f>
        <v/>
      </c>
      <c r="AD203" s="54" t="str">
        <f aca="false">IF(COUNTA(B203:K203,M203,O203:Q203,T203:V203,Y203,AE203)=0,"",IF(LEN(Datos!$B$17&amp;"")=0,"REVISAR: falta concesión",IF(AND(Q203&gt;0,COUNTIFS(Pagos!$B$6:$B$405,A203,Pagos!$E$6:$E$405,"Ingreso retenciones")=0),"REVISAR: acreditación IRPF",IF(LEN(Datos!$B$24&amp;"")=0,"REVISAR: seleccionar modalidad",IF(Datos!$B$24="Normal","Adjuntar factura y pagos","Conservar factura y pagos")))))</f>
        <v/>
      </c>
      <c r="AE203" s="56"/>
    </row>
    <row r="204" customFormat="false" ht="19.5" hidden="false" customHeight="true" outlineLevel="0" collapsed="false">
      <c r="A204" s="43" t="s">
        <v>309</v>
      </c>
      <c r="B204" s="44"/>
      <c r="C204" s="44"/>
      <c r="D204" s="45"/>
      <c r="E204" s="45"/>
      <c r="F204" s="46"/>
      <c r="G204" s="44"/>
      <c r="H204" s="47"/>
      <c r="I204" s="47"/>
      <c r="J204" s="44"/>
      <c r="K204" s="48"/>
      <c r="L204" s="49" t="str">
        <f aca="false">IF(OR(COUNTA(B204:K204,M204,O204:Q204,T204:V204,Y204,AE204)=0,LEN(H204&amp;"")=0,LEN(I204&amp;"")=0,LEN(J204&amp;"")=0,LEN(K204&amp;"")=0),"",ROUND((H204+I204-IF(J204="Sí",I204*IF(LEN(AE204&amp;"")=0,1,AE204),0))*K204,2))</f>
        <v/>
      </c>
      <c r="M204" s="47"/>
      <c r="N204" s="50" t="str">
        <f aca="false">IF(OR(COUNTA(B204:K204,M204,O204:Q204,T204:V204,Y204,AE204)=0,LEN(L204&amp;"")=0),"",IF(B204="Otros costes no subvencionables",0,IF(B204="Alojamiento y manutención",IF(LEN(W204&amp;"")=0,"",ROUND(MAX(0,MIN(L204-M204,W204*80)),2)),ROUND(L204-M204,2))))</f>
        <v/>
      </c>
      <c r="O204" s="47"/>
      <c r="P204" s="47"/>
      <c r="Q204" s="47"/>
      <c r="R204" s="49" t="str">
        <f aca="false">IF(COUNTA(B204:K204,M204,O204:Q204,T204:V204,Y204,AE204)=0,"",SUMIFS(Pagos!$D$6:$D$405,Pagos!$B$6:$B$405,A204))</f>
        <v/>
      </c>
      <c r="S204" s="51" t="str">
        <f aca="false">IF(OR(COUNTA(B204:K204,M204,O204:Q204,T204:V204,Y204,AE204)=0,COUNTIFS(Pagos!$B$6:$B$405,A204,Pagos!$C$6:$C$405,"&gt;0")=0),"",_xlfn.MAXIFS(Pagos!$C$6:$C$405,Pagos!$B$6:$B$405,A204))</f>
        <v/>
      </c>
      <c r="T204" s="52"/>
      <c r="U204" s="52"/>
      <c r="V204" s="44"/>
      <c r="W204" s="53" t="str">
        <f aca="false">IF(OR(COUNTA(B204:K204,M204,O204:Q204,T204:V204,Y204,AE204)=0,B204&lt;&gt;"Alojamiento y manutención",LEN(T204&amp;"")=0,LEN(U204&amp;"")=0),"",T204*U204)</f>
        <v/>
      </c>
      <c r="X204" s="49" t="str">
        <f aca="false">IF(OR(COUNTA(B204:K204,M204,O204:Q204,T204:V204,Y204,AE204)=0,B204&lt;&gt;"Asesoría y gestión",LEN(N204&amp;"")=0),"",IF(H204+I204-IF(J204="Sí",I204*IF(LEN(AE204&amp;"")=0,1,AE204),0)=0,0,ROUND(N204*H204/(H204+I204-IF(J204="Sí",I204*IF(LEN(AE204&amp;"")=0,1,AE204),0)),2)))</f>
        <v/>
      </c>
      <c r="Y204" s="44"/>
      <c r="Z204" s="54" t="str">
        <f aca="false">IF(COUNTA(B204:K204,M204,O204:Q204,T204:V204,Y204,AE204)=0,"",IF(OR(COUNTA(B204:K204,M204,O204:Q204,T204:V204,Y204,AE204)=0,LEN(B204&amp;"")=0,LEN(C204&amp;"")=0,LEN(D204&amp;"")=0,LEN(E204&amp;"")=0,LEN(F204&amp;"")=0,LEN(G204&amp;"")=0,LEN(H204&amp;"")=0,LEN(I204&amp;"")=0,LEN(J204&amp;"")=0,LEN(K204&amp;"")=0,LEN(O204&amp;"")=0,LEN(P204&amp;"")=0,LEN(Q204&amp;"")=0,LEN(V204&amp;"")=0,AND(B204="Alojamiento y manutención",OR(LEN(T204&amp;"")=0,LEN(U204&amp;"")=0))),"REVISAR: faltan datos","Completo"))</f>
        <v/>
      </c>
      <c r="AA204" s="55" t="str">
        <f aca="false">IF(COUNTA(B204:K204,M204,O204:Q204,T204:V204,Y204,AE204)=0,"",IF(OR(LEN(Datos!$B$20&amp;"")=0,LEN(F204&amp;"")=0),"REVISAR: falta período/fecha",IF(OR(F204&lt;Datos!$B$22,F204&gt;Datos!$B$21),"REVISAR: emisión fuera de período",IF(COUNTIFS(Pagos!$B$6:$B$405,A204,Pagos!$C$6:$C$405,"&gt;"&amp;Datos!$B$23)&gt;0,"REVISAR: pago fuera de plazo",IF(COUNTIFS(Pagos!$B$6:$B$405,A204,Pagos!$C$6:$C$405,"&gt;"&amp;Datos!$B$21)&gt;0,"REVISAR: arts. 14.3 / 15.4","Sin alerta de fechas")))))</f>
        <v/>
      </c>
      <c r="AB204" s="55" t="str">
        <f aca="false">IF(COUNTA(B204:K204,M204,O204:Q204,T204:V204,Y204,AE204)=0,"",IF(Z204&lt;&gt;"Completo","REVISAR: completar datos",IF(OR(H204&lt;0,I204&lt;0,K204&lt;=0,K204&gt;1,M204&lt;0,M204&gt;L204,O204&lt;0,P204&lt;0,Q204&lt;0,Q204&gt;H204+I204,N204&lt;0,O204&gt;N204,O204+P204&gt;L204+0.01,AND(J204&lt;&gt;"Sí",J204&lt;&gt;"No"),AND(LEN(AE204&amp;"")&lt;&gt;0,OR(AE204&lt;=0,AE204&gt;1,J204&lt;&gt;"Sí"))),"REVISAR: importes incoherentes",IF(ABS(R204-H204-I204)&gt;0.01,"REVISAR: pago incompleto/excesivo",IF(AND(B204="Alojamiento y manutención",OR(T204&lt;=0,U204&lt;=0,MOD(T204,1)&lt;&gt;0,MOD(U204,1)&lt;&gt;0)),"REVISAR: personas/días",IF(AND(Datos!$B$25="No recuperable",J204="Sí",I204&gt;0),"REVISAR: régimen IVA",IF(AND(Datos!$B$25="Totalmente recuperable",I204&gt;0,OR(J204&lt;&gt;"Sí",AND(LEN(AE204&amp;"")&lt;&gt;0,AE204&lt;&gt;1))),"REVISAR: régimen IVA",IF(AND(Datos!$B$25="Parcialmente recuperable",J204="Sí",I204&gt;0,LEN(AE204&amp;"")=0),"REVISAR: indicar % IVA", "Sin alerta de importes"))))))))</f>
        <v/>
      </c>
      <c r="AC204" s="55" t="str">
        <f aca="false">IF(COUNTA(B204:K204,M204,O204:Q204,T204:V204,Y204,AE204)=0,"",IF(OR(COUNTIFS($A$6:$A$205,A204)&gt;1,AND(LEN(D204&amp;"")&gt;0,LEN(E204&amp;"")&gt;0,COUNTIFS($D$6:$D$205,D204,$E$6:$E$205,E204)&gt;1)),"REVISAR: posible duplicado","Sin duplicado"))</f>
        <v/>
      </c>
      <c r="AD204" s="54" t="str">
        <f aca="false">IF(COUNTA(B204:K204,M204,O204:Q204,T204:V204,Y204,AE204)=0,"",IF(LEN(Datos!$B$17&amp;"")=0,"REVISAR: falta concesión",IF(AND(Q204&gt;0,COUNTIFS(Pagos!$B$6:$B$405,A204,Pagos!$E$6:$E$405,"Ingreso retenciones")=0),"REVISAR: acreditación IRPF",IF(LEN(Datos!$B$24&amp;"")=0,"REVISAR: seleccionar modalidad",IF(Datos!$B$24="Normal","Adjuntar factura y pagos","Conservar factura y pagos")))))</f>
        <v/>
      </c>
      <c r="AE204" s="56"/>
    </row>
    <row r="205" customFormat="false" ht="19.5" hidden="false" customHeight="true" outlineLevel="0" collapsed="false">
      <c r="A205" s="43" t="s">
        <v>310</v>
      </c>
      <c r="B205" s="44"/>
      <c r="C205" s="44"/>
      <c r="D205" s="45"/>
      <c r="E205" s="45"/>
      <c r="F205" s="46"/>
      <c r="G205" s="44"/>
      <c r="H205" s="47"/>
      <c r="I205" s="47"/>
      <c r="J205" s="44"/>
      <c r="K205" s="48"/>
      <c r="L205" s="49" t="str">
        <f aca="false">IF(OR(COUNTA(B205:K205,M205,O205:Q205,T205:V205,Y205,AE205)=0,LEN(H205&amp;"")=0,LEN(I205&amp;"")=0,LEN(J205&amp;"")=0,LEN(K205&amp;"")=0),"",ROUND((H205+I205-IF(J205="Sí",I205*IF(LEN(AE205&amp;"")=0,1,AE205),0))*K205,2))</f>
        <v/>
      </c>
      <c r="M205" s="47"/>
      <c r="N205" s="50" t="str">
        <f aca="false">IF(OR(COUNTA(B205:K205,M205,O205:Q205,T205:V205,Y205,AE205)=0,LEN(L205&amp;"")=0),"",IF(B205="Otros costes no subvencionables",0,IF(B205="Alojamiento y manutención",IF(LEN(W205&amp;"")=0,"",ROUND(MAX(0,MIN(L205-M205,W205*80)),2)),ROUND(L205-M205,2))))</f>
        <v/>
      </c>
      <c r="O205" s="47"/>
      <c r="P205" s="47"/>
      <c r="Q205" s="47"/>
      <c r="R205" s="49" t="str">
        <f aca="false">IF(COUNTA(B205:K205,M205,O205:Q205,T205:V205,Y205,AE205)=0,"",SUMIFS(Pagos!$D$6:$D$405,Pagos!$B$6:$B$405,A205))</f>
        <v/>
      </c>
      <c r="S205" s="51" t="str">
        <f aca="false">IF(OR(COUNTA(B205:K205,M205,O205:Q205,T205:V205,Y205,AE205)=0,COUNTIFS(Pagos!$B$6:$B$405,A205,Pagos!$C$6:$C$405,"&gt;0")=0),"",_xlfn.MAXIFS(Pagos!$C$6:$C$405,Pagos!$B$6:$B$405,A205))</f>
        <v/>
      </c>
      <c r="T205" s="52"/>
      <c r="U205" s="52"/>
      <c r="V205" s="44"/>
      <c r="W205" s="53" t="str">
        <f aca="false">IF(OR(COUNTA(B205:K205,M205,O205:Q205,T205:V205,Y205,AE205)=0,B205&lt;&gt;"Alojamiento y manutención",LEN(T205&amp;"")=0,LEN(U205&amp;"")=0),"",T205*U205)</f>
        <v/>
      </c>
      <c r="X205" s="49" t="str">
        <f aca="false">IF(OR(COUNTA(B205:K205,M205,O205:Q205,T205:V205,Y205,AE205)=0,B205&lt;&gt;"Asesoría y gestión",LEN(N205&amp;"")=0),"",IF(H205+I205-IF(J205="Sí",I205*IF(LEN(AE205&amp;"")=0,1,AE205),0)=0,0,ROUND(N205*H205/(H205+I205-IF(J205="Sí",I205*IF(LEN(AE205&amp;"")=0,1,AE205),0)),2)))</f>
        <v/>
      </c>
      <c r="Y205" s="44"/>
      <c r="Z205" s="54" t="str">
        <f aca="false">IF(COUNTA(B205:K205,M205,O205:Q205,T205:V205,Y205,AE205)=0,"",IF(OR(COUNTA(B205:K205,M205,O205:Q205,T205:V205,Y205,AE205)=0,LEN(B205&amp;"")=0,LEN(C205&amp;"")=0,LEN(D205&amp;"")=0,LEN(E205&amp;"")=0,LEN(F205&amp;"")=0,LEN(G205&amp;"")=0,LEN(H205&amp;"")=0,LEN(I205&amp;"")=0,LEN(J205&amp;"")=0,LEN(K205&amp;"")=0,LEN(O205&amp;"")=0,LEN(P205&amp;"")=0,LEN(Q205&amp;"")=0,LEN(V205&amp;"")=0,AND(B205="Alojamiento y manutención",OR(LEN(T205&amp;"")=0,LEN(U205&amp;"")=0))),"REVISAR: faltan datos","Completo"))</f>
        <v/>
      </c>
      <c r="AA205" s="55" t="str">
        <f aca="false">IF(COUNTA(B205:K205,M205,O205:Q205,T205:V205,Y205,AE205)=0,"",IF(OR(LEN(Datos!$B$20&amp;"")=0,LEN(F205&amp;"")=0),"REVISAR: falta período/fecha",IF(OR(F205&lt;Datos!$B$22,F205&gt;Datos!$B$21),"REVISAR: emisión fuera de período",IF(COUNTIFS(Pagos!$B$6:$B$405,A205,Pagos!$C$6:$C$405,"&gt;"&amp;Datos!$B$23)&gt;0,"REVISAR: pago fuera de plazo",IF(COUNTIFS(Pagos!$B$6:$B$405,A205,Pagos!$C$6:$C$405,"&gt;"&amp;Datos!$B$21)&gt;0,"REVISAR: arts. 14.3 / 15.4","Sin alerta de fechas")))))</f>
        <v/>
      </c>
      <c r="AB205" s="55" t="str">
        <f aca="false">IF(COUNTA(B205:K205,M205,O205:Q205,T205:V205,Y205,AE205)=0,"",IF(Z205&lt;&gt;"Completo","REVISAR: completar datos",IF(OR(H205&lt;0,I205&lt;0,K205&lt;=0,K205&gt;1,M205&lt;0,M205&gt;L205,O205&lt;0,P205&lt;0,Q205&lt;0,Q205&gt;H205+I205,N205&lt;0,O205&gt;N205,O205+P205&gt;L205+0.01,AND(J205&lt;&gt;"Sí",J205&lt;&gt;"No"),AND(LEN(AE205&amp;"")&lt;&gt;0,OR(AE205&lt;=0,AE205&gt;1,J205&lt;&gt;"Sí"))),"REVISAR: importes incoherentes",IF(ABS(R205-H205-I205)&gt;0.01,"REVISAR: pago incompleto/excesivo",IF(AND(B205="Alojamiento y manutención",OR(T205&lt;=0,U205&lt;=0,MOD(T205,1)&lt;&gt;0,MOD(U205,1)&lt;&gt;0)),"REVISAR: personas/días",IF(AND(Datos!$B$25="No recuperable",J205="Sí",I205&gt;0),"REVISAR: régimen IVA",IF(AND(Datos!$B$25="Totalmente recuperable",I205&gt;0,OR(J205&lt;&gt;"Sí",AND(LEN(AE205&amp;"")&lt;&gt;0,AE205&lt;&gt;1))),"REVISAR: régimen IVA",IF(AND(Datos!$B$25="Parcialmente recuperable",J205="Sí",I205&gt;0,LEN(AE205&amp;"")=0),"REVISAR: indicar % IVA", "Sin alerta de importes"))))))))</f>
        <v/>
      </c>
      <c r="AC205" s="55" t="str">
        <f aca="false">IF(COUNTA(B205:K205,M205,O205:Q205,T205:V205,Y205,AE205)=0,"",IF(OR(COUNTIFS($A$6:$A$205,A205)&gt;1,AND(LEN(D205&amp;"")&gt;0,LEN(E205&amp;"")&gt;0,COUNTIFS($D$6:$D$205,D205,$E$6:$E$205,E205)&gt;1)),"REVISAR: posible duplicado","Sin duplicado"))</f>
        <v/>
      </c>
      <c r="AD205" s="54" t="str">
        <f aca="false">IF(COUNTA(B205:K205,M205,O205:Q205,T205:V205,Y205,AE205)=0,"",IF(LEN(Datos!$B$17&amp;"")=0,"REVISAR: falta concesión",IF(AND(Q205&gt;0,COUNTIFS(Pagos!$B$6:$B$405,A205,Pagos!$E$6:$E$405,"Ingreso retenciones")=0),"REVISAR: acreditación IRPF",IF(LEN(Datos!$B$24&amp;"")=0,"REVISAR: seleccionar modalidad",IF(Datos!$B$24="Normal","Adjuntar factura y pagos","Conservar factura y pagos")))))</f>
        <v/>
      </c>
      <c r="AE205" s="56"/>
    </row>
    <row r="206" customFormat="false" ht="24.75" hidden="false" customHeight="true" outlineLevel="0" collapsed="false">
      <c r="A206" s="57" t="s">
        <v>58</v>
      </c>
      <c r="B206" s="57"/>
      <c r="C206" s="57"/>
      <c r="D206" s="57"/>
      <c r="E206" s="57"/>
      <c r="F206" s="57"/>
      <c r="G206" s="57"/>
      <c r="H206" s="58" t="n">
        <f aca="false">SUM(H6:H205)</f>
        <v>0</v>
      </c>
      <c r="I206" s="58" t="n">
        <f aca="false">SUM(I6:I205)</f>
        <v>0</v>
      </c>
      <c r="J206" s="57"/>
      <c r="K206" s="57"/>
      <c r="L206" s="58" t="n">
        <f aca="false">SUM(L6:L205)</f>
        <v>0</v>
      </c>
      <c r="M206" s="58" t="n">
        <f aca="false">SUM(M6:M205)</f>
        <v>0</v>
      </c>
      <c r="N206" s="58" t="n">
        <f aca="false">SUM(N6:N205)</f>
        <v>0</v>
      </c>
      <c r="O206" s="58" t="n">
        <f aca="false">SUM(O6:O205)</f>
        <v>0</v>
      </c>
      <c r="P206" s="58" t="n">
        <f aca="false">SUM(P6:P205)</f>
        <v>0</v>
      </c>
      <c r="Q206" s="58" t="n">
        <f aca="false">SUM(Q6:Q205)</f>
        <v>0</v>
      </c>
      <c r="R206" s="58" t="n">
        <f aca="false">SUM(R6:R205)</f>
        <v>0</v>
      </c>
      <c r="S206" s="57"/>
      <c r="T206" s="57"/>
      <c r="U206" s="57"/>
      <c r="V206" s="57"/>
      <c r="W206" s="57"/>
      <c r="X206" s="58" t="n">
        <f aca="false">SUM(X6:X205)</f>
        <v>0</v>
      </c>
      <c r="Y206" s="57"/>
      <c r="Z206" s="57"/>
      <c r="AA206" s="57"/>
      <c r="AB206" s="57"/>
      <c r="AC206" s="57"/>
      <c r="AD206" s="57"/>
      <c r="AE206" s="57"/>
    </row>
  </sheetData>
  <sheetProtection sheet="true" password="e543" objects="true" scenarios="true" autoFilter="false"/>
  <mergeCells count="3">
    <mergeCell ref="A2:AE2"/>
    <mergeCell ref="A3:AE3"/>
    <mergeCell ref="A206:G206"/>
  </mergeCells>
  <conditionalFormatting sqref="Z6:AD205">
    <cfRule type="containsText" priority="2" operator="containsText" aboveAverage="0" equalAverage="0" bottom="0" percent="0" rank="0" text="REVISAR" dxfId="9">
      <formula>NOT(ISERROR(SEARCH("REVISAR",Z6)))</formula>
    </cfRule>
  </conditionalFormatting>
  <conditionalFormatting sqref="Z6:AE205">
    <cfRule type="containsText" priority="3" operator="containsText" aboveAverage="0" equalAverage="0" bottom="0" percent="0" rank="0" text="REVISAR" dxfId="10">
      <formula>NOT(ISERROR(SEARCH("REVISAR",Z6)))</formula>
    </cfRule>
  </conditionalFormatting>
  <dataValidations count="6">
    <dataValidation allowBlank="false" error="Seleccione una opción válida." errorStyle="stop" errorTitle="Revise el dato" operator="between" showDropDown="false" showErrorMessage="true" showInputMessage="false" sqref="B6:B205" type="list">
      <formula1>"Personal y técnicos,Competición,Transporte colectivo,Alojamiento y manutención,Material deportivo,Servicios auxiliares,Difusión y publicidad,Asesoría y gestión,Otros costes no subvencionables"</formula1>
      <formula2>0</formula2>
    </dataValidation>
    <dataValidation allowBlank="false" error="Seleccione una opción válida." errorStyle="stop" errorTitle="Revise el dato" operator="between" showDropDown="false" showErrorMessage="true" showInputMessage="false" sqref="J6:J205 V6:V205" type="list">
      <formula1>"Sí,No"</formula1>
      <formula2>0</formula2>
    </dataValidation>
    <dataValidation allowBlank="false" error="Introduzca un número dentro del intervalo permitido." errorStyle="stop" errorTitle="Revise el importe" operator="greaterThanOrEqual" showDropDown="false" showErrorMessage="true" showInputMessage="false" sqref="H6:I205 O6:Q205" type="decimal">
      <formula1>0</formula1>
      <formula2>0</formula2>
    </dataValidation>
    <dataValidation allowBlank="true" error="Introduzca un número dentro del intervalo permitido." errorStyle="stop" errorTitle="Revise el importe" operator="greaterThanOrEqual" showDropDown="false" showErrorMessage="true" showInputMessage="false" sqref="M6:M205" type="decimal">
      <formula1>0</formula1>
      <formula2>0</formula2>
    </dataValidation>
    <dataValidation allowBlank="false" error="Introduzca un número dentro del intervalo permitido." errorStyle="stop" errorTitle="Revise el importe" operator="between" showDropDown="false" showErrorMessage="true" showInputMessage="false" sqref="K6:K205 AE6:AE205" type="decimal">
      <formula1>0.000001</formula1>
      <formula2>1</formula2>
    </dataValidation>
    <dataValidation allowBlank="false" error="Introduzca un número dentro del intervalo permitido." errorStyle="stop" errorTitle="Revise el importe" operator="greaterThanOrEqual" showDropDown="false" showErrorMessage="true" showInputMessage="false" sqref="T6:U205" type="whole">
      <formula1>1</formula1>
      <formula2>0</formula2>
    </dataValidation>
  </dataValidations>
  <printOptions headings="false" gridLines="false" gridLinesSet="true" horizontalCentered="true" verticalCentered="false"/>
  <pageMargins left="0.3" right="0.3"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3" activeCellId="0" sqref="A13"/>
    </sheetView>
  </sheetViews>
  <sheetFormatPr defaultColWidth="8.71484375" defaultRowHeight="12.75" customHeight="false" zeroHeight="false" outlineLevelRow="0" outlineLevelCol="0"/>
  <cols>
    <col collapsed="false" customWidth="true" hidden="false" outlineLevel="0" max="4" min="1" style="1" width="21"/>
    <col collapsed="false" customWidth="true" hidden="false" outlineLevel="0" max="5" min="5" style="1" width="23"/>
    <col collapsed="false" customWidth="true" hidden="false" outlineLevel="0" max="6" min="6" style="1" width="30"/>
    <col collapsed="false" customWidth="true" hidden="false" outlineLevel="0" max="8" min="7" style="1" width="44"/>
    <col collapsed="false" customWidth="true" hidden="false" outlineLevel="0" max="9" min="9" style="1" width="50"/>
  </cols>
  <sheetData>
    <row r="1" customFormat="false" ht="22.5" hidden="false" customHeight="true" outlineLevel="0" collapsed="false"/>
    <row r="2" customFormat="false" ht="30" hidden="false" customHeight="true" outlineLevel="0" collapsed="false">
      <c r="A2" s="40" t="s">
        <v>311</v>
      </c>
      <c r="B2" s="40"/>
      <c r="C2" s="40"/>
      <c r="D2" s="40"/>
      <c r="E2" s="40"/>
      <c r="F2" s="40"/>
      <c r="G2" s="40"/>
    </row>
    <row r="3" customFormat="false" ht="21.75" hidden="false" customHeight="true" outlineLevel="0" collapsed="false">
      <c r="A3" s="59" t="s">
        <v>312</v>
      </c>
      <c r="B3" s="59"/>
      <c r="C3" s="59"/>
      <c r="D3" s="59"/>
      <c r="E3" s="59"/>
      <c r="F3" s="59"/>
      <c r="G3" s="59"/>
    </row>
    <row r="4" customFormat="false" ht="6.75" hidden="false" customHeight="true" outlineLevel="0" collapsed="false">
      <c r="A4" s="39"/>
      <c r="B4" s="39"/>
      <c r="C4" s="39"/>
      <c r="D4" s="39"/>
      <c r="E4" s="39"/>
      <c r="F4" s="39"/>
      <c r="G4" s="39"/>
    </row>
    <row r="5" customFormat="false" ht="33.75" hidden="false" customHeight="true" outlineLevel="0" collapsed="false">
      <c r="A5" s="42" t="s">
        <v>313</v>
      </c>
      <c r="B5" s="42" t="s">
        <v>80</v>
      </c>
      <c r="C5" s="42" t="s">
        <v>314</v>
      </c>
      <c r="D5" s="42" t="s">
        <v>315</v>
      </c>
      <c r="E5" s="42" t="s">
        <v>316</v>
      </c>
      <c r="F5" s="42" t="s">
        <v>317</v>
      </c>
      <c r="G5" s="42" t="s">
        <v>318</v>
      </c>
    </row>
    <row r="6" customFormat="false" ht="19.5" hidden="false" customHeight="true" outlineLevel="0" collapsed="false">
      <c r="A6" s="60" t="s">
        <v>319</v>
      </c>
      <c r="B6" s="61"/>
      <c r="C6" s="62"/>
      <c r="D6" s="63"/>
      <c r="E6" s="61"/>
      <c r="F6" s="61"/>
      <c r="G6" s="64" t="str">
        <f aca="false">IF(COUNTA(B6:F6)=0,"",IF(OR(LEN(A6&amp;"")=0,LEN(B6&amp;"")=0,LEN(C6&amp;"")=0,LEN(D6&amp;"")=0,LEN(E6&amp;"")=0),"REVISAR: faltan datos",IF(COUNTIFS(Gastos!$A$6:$A$205,B6,Gastos!$B$6:$B$205,"&lt;&gt;")&lt;&gt;1,"REVISAR: ID gasto inexistente/duplicado",IF(COUNTIFS($A$6:$A$405,A6)&gt;1,"REVISAR: ID pago duplicado",IF(D6&lt;=0,"REVISAR: importe",IF(OR(LEN(Datos!$B$20&amp;"")=0,C6&lt;Datos!$B$20,C6&gt;Datos!$B$23),"REVISAR: fecha fuera de intervalo",IF(E6="Efectivo","REVISAR: límites y recibí",IF(C6&gt;Datos!$B$21,"REVISAR: arts. 14.3 / 15.4","Sin alerta automática"))))))))</f>
        <v/>
      </c>
    </row>
    <row r="7" customFormat="false" ht="19.5" hidden="false" customHeight="true" outlineLevel="0" collapsed="false">
      <c r="A7" s="60" t="s">
        <v>320</v>
      </c>
      <c r="B7" s="61"/>
      <c r="C7" s="62"/>
      <c r="D7" s="63"/>
      <c r="E7" s="61"/>
      <c r="F7" s="61"/>
      <c r="G7" s="64" t="str">
        <f aca="false">IF(COUNTA(B7:F7)=0,"",IF(OR(LEN(A7&amp;"")=0,LEN(B7&amp;"")=0,LEN(C7&amp;"")=0,LEN(D7&amp;"")=0,LEN(E7&amp;"")=0),"REVISAR: faltan datos",IF(COUNTIFS(Gastos!$A$6:$A$205,B7,Gastos!$B$6:$B$205,"&lt;&gt;")&lt;&gt;1,"REVISAR: ID gasto inexistente/duplicado",IF(COUNTIFS($A$6:$A$405,A7)&gt;1,"REVISAR: ID pago duplicado",IF(D7&lt;=0,"REVISAR: importe",IF(OR(LEN(Datos!$B$20&amp;"")=0,C7&lt;Datos!$B$20,C7&gt;Datos!$B$23),"REVISAR: fecha fuera de intervalo",IF(E7="Efectivo","REVISAR: límites y recibí",IF(C7&gt;Datos!$B$21,"REVISAR: arts. 14.3 / 15.4","Sin alerta automática"))))))))</f>
        <v/>
      </c>
    </row>
    <row r="8" customFormat="false" ht="19.5" hidden="false" customHeight="true" outlineLevel="0" collapsed="false">
      <c r="A8" s="60" t="s">
        <v>321</v>
      </c>
      <c r="B8" s="61"/>
      <c r="C8" s="62"/>
      <c r="D8" s="63"/>
      <c r="E8" s="61"/>
      <c r="F8" s="61"/>
      <c r="G8" s="64" t="str">
        <f aca="false">IF(COUNTA(B8:F8)=0,"",IF(OR(LEN(A8&amp;"")=0,LEN(B8&amp;"")=0,LEN(C8&amp;"")=0,LEN(D8&amp;"")=0,LEN(E8&amp;"")=0),"REVISAR: faltan datos",IF(COUNTIFS(Gastos!$A$6:$A$205,B8,Gastos!$B$6:$B$205,"&lt;&gt;")&lt;&gt;1,"REVISAR: ID gasto inexistente/duplicado",IF(COUNTIFS($A$6:$A$405,A8)&gt;1,"REVISAR: ID pago duplicado",IF(D8&lt;=0,"REVISAR: importe",IF(OR(LEN(Datos!$B$20&amp;"")=0,C8&lt;Datos!$B$20,C8&gt;Datos!$B$23),"REVISAR: fecha fuera de intervalo",IF(E8="Efectivo","REVISAR: límites y recibí",IF(C8&gt;Datos!$B$21,"REVISAR: arts. 14.3 / 15.4","Sin alerta automática"))))))))</f>
        <v/>
      </c>
    </row>
    <row r="9" customFormat="false" ht="19.5" hidden="false" customHeight="true" outlineLevel="0" collapsed="false">
      <c r="A9" s="60" t="s">
        <v>322</v>
      </c>
      <c r="B9" s="61"/>
      <c r="C9" s="62"/>
      <c r="D9" s="63"/>
      <c r="E9" s="61"/>
      <c r="F9" s="61"/>
      <c r="G9" s="64" t="str">
        <f aca="false">IF(COUNTA(B9:F9)=0,"",IF(OR(LEN(A9&amp;"")=0,LEN(B9&amp;"")=0,LEN(C9&amp;"")=0,LEN(D9&amp;"")=0,LEN(E9&amp;"")=0),"REVISAR: faltan datos",IF(COUNTIFS(Gastos!$A$6:$A$205,B9,Gastos!$B$6:$B$205,"&lt;&gt;")&lt;&gt;1,"REVISAR: ID gasto inexistente/duplicado",IF(COUNTIFS($A$6:$A$405,A9)&gt;1,"REVISAR: ID pago duplicado",IF(D9&lt;=0,"REVISAR: importe",IF(OR(LEN(Datos!$B$20&amp;"")=0,C9&lt;Datos!$B$20,C9&gt;Datos!$B$23),"REVISAR: fecha fuera de intervalo",IF(E9="Efectivo","REVISAR: límites y recibí",IF(C9&gt;Datos!$B$21,"REVISAR: arts. 14.3 / 15.4","Sin alerta automática"))))))))</f>
        <v/>
      </c>
    </row>
    <row r="10" customFormat="false" ht="19.5" hidden="false" customHeight="true" outlineLevel="0" collapsed="false">
      <c r="A10" s="60" t="s">
        <v>323</v>
      </c>
      <c r="B10" s="61"/>
      <c r="C10" s="62"/>
      <c r="D10" s="63"/>
      <c r="E10" s="61"/>
      <c r="F10" s="61"/>
      <c r="G10" s="64" t="str">
        <f aca="false">IF(COUNTA(B10:F10)=0,"",IF(OR(LEN(A10&amp;"")=0,LEN(B10&amp;"")=0,LEN(C10&amp;"")=0,LEN(D10&amp;"")=0,LEN(E10&amp;"")=0),"REVISAR: faltan datos",IF(COUNTIFS(Gastos!$A$6:$A$205,B10,Gastos!$B$6:$B$205,"&lt;&gt;")&lt;&gt;1,"REVISAR: ID gasto inexistente/duplicado",IF(COUNTIFS($A$6:$A$405,A10)&gt;1,"REVISAR: ID pago duplicado",IF(D10&lt;=0,"REVISAR: importe",IF(OR(LEN(Datos!$B$20&amp;"")=0,C10&lt;Datos!$B$20,C10&gt;Datos!$B$23),"REVISAR: fecha fuera de intervalo",IF(E10="Efectivo","REVISAR: límites y recibí",IF(C10&gt;Datos!$B$21,"REVISAR: arts. 14.3 / 15.4","Sin alerta automática"))))))))</f>
        <v/>
      </c>
    </row>
    <row r="11" customFormat="false" ht="19.5" hidden="false" customHeight="true" outlineLevel="0" collapsed="false">
      <c r="A11" s="60" t="s">
        <v>324</v>
      </c>
      <c r="B11" s="61"/>
      <c r="C11" s="62"/>
      <c r="D11" s="63"/>
      <c r="E11" s="61"/>
      <c r="F11" s="61"/>
      <c r="G11" s="64" t="str">
        <f aca="false">IF(COUNTA(B11:F11)=0,"",IF(OR(LEN(A11&amp;"")=0,LEN(B11&amp;"")=0,LEN(C11&amp;"")=0,LEN(D11&amp;"")=0,LEN(E11&amp;"")=0),"REVISAR: faltan datos",IF(COUNTIFS(Gastos!$A$6:$A$205,B11,Gastos!$B$6:$B$205,"&lt;&gt;")&lt;&gt;1,"REVISAR: ID gasto inexistente/duplicado",IF(COUNTIFS($A$6:$A$405,A11)&gt;1,"REVISAR: ID pago duplicado",IF(D11&lt;=0,"REVISAR: importe",IF(OR(LEN(Datos!$B$20&amp;"")=0,C11&lt;Datos!$B$20,C11&gt;Datos!$B$23),"REVISAR: fecha fuera de intervalo",IF(E11="Efectivo","REVISAR: límites y recibí",IF(C11&gt;Datos!$B$21,"REVISAR: arts. 14.3 / 15.4","Sin alerta automática"))))))))</f>
        <v/>
      </c>
    </row>
    <row r="12" customFormat="false" ht="19.5" hidden="false" customHeight="true" outlineLevel="0" collapsed="false">
      <c r="A12" s="60" t="s">
        <v>325</v>
      </c>
      <c r="B12" s="61"/>
      <c r="C12" s="62"/>
      <c r="D12" s="63"/>
      <c r="E12" s="61"/>
      <c r="F12" s="61"/>
      <c r="G12" s="64" t="str">
        <f aca="false">IF(COUNTA(B12:F12)=0,"",IF(OR(LEN(A12&amp;"")=0,LEN(B12&amp;"")=0,LEN(C12&amp;"")=0,LEN(D12&amp;"")=0,LEN(E12&amp;"")=0),"REVISAR: faltan datos",IF(COUNTIFS(Gastos!$A$6:$A$205,B12,Gastos!$B$6:$B$205,"&lt;&gt;")&lt;&gt;1,"REVISAR: ID gasto inexistente/duplicado",IF(COUNTIFS($A$6:$A$405,A12)&gt;1,"REVISAR: ID pago duplicado",IF(D12&lt;=0,"REVISAR: importe",IF(OR(LEN(Datos!$B$20&amp;"")=0,C12&lt;Datos!$B$20,C12&gt;Datos!$B$23),"REVISAR: fecha fuera de intervalo",IF(E12="Efectivo","REVISAR: límites y recibí",IF(C12&gt;Datos!$B$21,"REVISAR: arts. 14.3 / 15.4","Sin alerta automática"))))))))</f>
        <v/>
      </c>
    </row>
    <row r="13" customFormat="false" ht="19.5" hidden="false" customHeight="true" outlineLevel="0" collapsed="false">
      <c r="A13" s="60" t="s">
        <v>326</v>
      </c>
      <c r="B13" s="61"/>
      <c r="C13" s="62"/>
      <c r="D13" s="63"/>
      <c r="E13" s="61"/>
      <c r="F13" s="61"/>
      <c r="G13" s="64" t="str">
        <f aca="false">IF(COUNTA(B13:F13)=0,"",IF(OR(LEN(A13&amp;"")=0,LEN(B13&amp;"")=0,LEN(C13&amp;"")=0,LEN(D13&amp;"")=0,LEN(E13&amp;"")=0),"REVISAR: faltan datos",IF(COUNTIFS(Gastos!$A$6:$A$205,B13,Gastos!$B$6:$B$205,"&lt;&gt;")&lt;&gt;1,"REVISAR: ID gasto inexistente/duplicado",IF(COUNTIFS($A$6:$A$405,A13)&gt;1,"REVISAR: ID pago duplicado",IF(D13&lt;=0,"REVISAR: importe",IF(OR(LEN(Datos!$B$20&amp;"")=0,C13&lt;Datos!$B$20,C13&gt;Datos!$B$23),"REVISAR: fecha fuera de intervalo",IF(E13="Efectivo","REVISAR: límites y recibí",IF(C13&gt;Datos!$B$21,"REVISAR: arts. 14.3 / 15.4","Sin alerta automática"))))))))</f>
        <v/>
      </c>
    </row>
    <row r="14" customFormat="false" ht="19.5" hidden="false" customHeight="true" outlineLevel="0" collapsed="false">
      <c r="A14" s="60" t="s">
        <v>327</v>
      </c>
      <c r="B14" s="61"/>
      <c r="C14" s="62"/>
      <c r="D14" s="63"/>
      <c r="E14" s="61"/>
      <c r="F14" s="61"/>
      <c r="G14" s="64" t="str">
        <f aca="false">IF(COUNTA(B14:F14)=0,"",IF(OR(LEN(A14&amp;"")=0,LEN(B14&amp;"")=0,LEN(C14&amp;"")=0,LEN(D14&amp;"")=0,LEN(E14&amp;"")=0),"REVISAR: faltan datos",IF(COUNTIFS(Gastos!$A$6:$A$205,B14,Gastos!$B$6:$B$205,"&lt;&gt;")&lt;&gt;1,"REVISAR: ID gasto inexistente/duplicado",IF(COUNTIFS($A$6:$A$405,A14)&gt;1,"REVISAR: ID pago duplicado",IF(D14&lt;=0,"REVISAR: importe",IF(OR(LEN(Datos!$B$20&amp;"")=0,C14&lt;Datos!$B$20,C14&gt;Datos!$B$23),"REVISAR: fecha fuera de intervalo",IF(E14="Efectivo","REVISAR: límites y recibí",IF(C14&gt;Datos!$B$21,"REVISAR: arts. 14.3 / 15.4","Sin alerta automática"))))))))</f>
        <v/>
      </c>
    </row>
    <row r="15" customFormat="false" ht="19.5" hidden="false" customHeight="true" outlineLevel="0" collapsed="false">
      <c r="A15" s="60" t="s">
        <v>328</v>
      </c>
      <c r="B15" s="61"/>
      <c r="C15" s="62"/>
      <c r="D15" s="63"/>
      <c r="E15" s="61"/>
      <c r="F15" s="61"/>
      <c r="G15" s="64" t="str">
        <f aca="false">IF(COUNTA(B15:F15)=0,"",IF(OR(LEN(A15&amp;"")=0,LEN(B15&amp;"")=0,LEN(C15&amp;"")=0,LEN(D15&amp;"")=0,LEN(E15&amp;"")=0),"REVISAR: faltan datos",IF(COUNTIFS(Gastos!$A$6:$A$205,B15,Gastos!$B$6:$B$205,"&lt;&gt;")&lt;&gt;1,"REVISAR: ID gasto inexistente/duplicado",IF(COUNTIFS($A$6:$A$405,A15)&gt;1,"REVISAR: ID pago duplicado",IF(D15&lt;=0,"REVISAR: importe",IF(OR(LEN(Datos!$B$20&amp;"")=0,C15&lt;Datos!$B$20,C15&gt;Datos!$B$23),"REVISAR: fecha fuera de intervalo",IF(E15="Efectivo","REVISAR: límites y recibí",IF(C15&gt;Datos!$B$21,"REVISAR: arts. 14.3 / 15.4","Sin alerta automática"))))))))</f>
        <v/>
      </c>
    </row>
    <row r="16" customFormat="false" ht="19.5" hidden="false" customHeight="true" outlineLevel="0" collapsed="false">
      <c r="A16" s="60" t="s">
        <v>329</v>
      </c>
      <c r="B16" s="61"/>
      <c r="C16" s="62"/>
      <c r="D16" s="63"/>
      <c r="E16" s="61"/>
      <c r="F16" s="61"/>
      <c r="G16" s="64" t="str">
        <f aca="false">IF(COUNTA(B16:F16)=0,"",IF(OR(LEN(A16&amp;"")=0,LEN(B16&amp;"")=0,LEN(C16&amp;"")=0,LEN(D16&amp;"")=0,LEN(E16&amp;"")=0),"REVISAR: faltan datos",IF(COUNTIFS(Gastos!$A$6:$A$205,B16,Gastos!$B$6:$B$205,"&lt;&gt;")&lt;&gt;1,"REVISAR: ID gasto inexistente/duplicado",IF(COUNTIFS($A$6:$A$405,A16)&gt;1,"REVISAR: ID pago duplicado",IF(D16&lt;=0,"REVISAR: importe",IF(OR(LEN(Datos!$B$20&amp;"")=0,C16&lt;Datos!$B$20,C16&gt;Datos!$B$23),"REVISAR: fecha fuera de intervalo",IF(E16="Efectivo","REVISAR: límites y recibí",IF(C16&gt;Datos!$B$21,"REVISAR: arts. 14.3 / 15.4","Sin alerta automática"))))))))</f>
        <v/>
      </c>
    </row>
    <row r="17" customFormat="false" ht="19.5" hidden="false" customHeight="true" outlineLevel="0" collapsed="false">
      <c r="A17" s="60" t="s">
        <v>330</v>
      </c>
      <c r="B17" s="61"/>
      <c r="C17" s="62"/>
      <c r="D17" s="63"/>
      <c r="E17" s="61"/>
      <c r="F17" s="61"/>
      <c r="G17" s="64" t="str">
        <f aca="false">IF(COUNTA(B17:F17)=0,"",IF(OR(LEN(A17&amp;"")=0,LEN(B17&amp;"")=0,LEN(C17&amp;"")=0,LEN(D17&amp;"")=0,LEN(E17&amp;"")=0),"REVISAR: faltan datos",IF(COUNTIFS(Gastos!$A$6:$A$205,B17,Gastos!$B$6:$B$205,"&lt;&gt;")&lt;&gt;1,"REVISAR: ID gasto inexistente/duplicado",IF(COUNTIFS($A$6:$A$405,A17)&gt;1,"REVISAR: ID pago duplicado",IF(D17&lt;=0,"REVISAR: importe",IF(OR(LEN(Datos!$B$20&amp;"")=0,C17&lt;Datos!$B$20,C17&gt;Datos!$B$23),"REVISAR: fecha fuera de intervalo",IF(E17="Efectivo","REVISAR: límites y recibí",IF(C17&gt;Datos!$B$21,"REVISAR: arts. 14.3 / 15.4","Sin alerta automática"))))))))</f>
        <v/>
      </c>
    </row>
    <row r="18" customFormat="false" ht="19.5" hidden="false" customHeight="true" outlineLevel="0" collapsed="false">
      <c r="A18" s="60" t="s">
        <v>331</v>
      </c>
      <c r="B18" s="61"/>
      <c r="C18" s="62"/>
      <c r="D18" s="63"/>
      <c r="E18" s="61"/>
      <c r="F18" s="61"/>
      <c r="G18" s="64" t="str">
        <f aca="false">IF(COUNTA(B18:F18)=0,"",IF(OR(LEN(A18&amp;"")=0,LEN(B18&amp;"")=0,LEN(C18&amp;"")=0,LEN(D18&amp;"")=0,LEN(E18&amp;"")=0),"REVISAR: faltan datos",IF(COUNTIFS(Gastos!$A$6:$A$205,B18,Gastos!$B$6:$B$205,"&lt;&gt;")&lt;&gt;1,"REVISAR: ID gasto inexistente/duplicado",IF(COUNTIFS($A$6:$A$405,A18)&gt;1,"REVISAR: ID pago duplicado",IF(D18&lt;=0,"REVISAR: importe",IF(OR(LEN(Datos!$B$20&amp;"")=0,C18&lt;Datos!$B$20,C18&gt;Datos!$B$23),"REVISAR: fecha fuera de intervalo",IF(E18="Efectivo","REVISAR: límites y recibí",IF(C18&gt;Datos!$B$21,"REVISAR: arts. 14.3 / 15.4","Sin alerta automática"))))))))</f>
        <v/>
      </c>
    </row>
    <row r="19" customFormat="false" ht="19.5" hidden="false" customHeight="true" outlineLevel="0" collapsed="false">
      <c r="A19" s="60" t="s">
        <v>332</v>
      </c>
      <c r="B19" s="61"/>
      <c r="C19" s="62"/>
      <c r="D19" s="63"/>
      <c r="E19" s="61"/>
      <c r="F19" s="61"/>
      <c r="G19" s="64" t="str">
        <f aca="false">IF(COUNTA(B19:F19)=0,"",IF(OR(LEN(A19&amp;"")=0,LEN(B19&amp;"")=0,LEN(C19&amp;"")=0,LEN(D19&amp;"")=0,LEN(E19&amp;"")=0),"REVISAR: faltan datos",IF(COUNTIFS(Gastos!$A$6:$A$205,B19,Gastos!$B$6:$B$205,"&lt;&gt;")&lt;&gt;1,"REVISAR: ID gasto inexistente/duplicado",IF(COUNTIFS($A$6:$A$405,A19)&gt;1,"REVISAR: ID pago duplicado",IF(D19&lt;=0,"REVISAR: importe",IF(OR(LEN(Datos!$B$20&amp;"")=0,C19&lt;Datos!$B$20,C19&gt;Datos!$B$23),"REVISAR: fecha fuera de intervalo",IF(E19="Efectivo","REVISAR: límites y recibí",IF(C19&gt;Datos!$B$21,"REVISAR: arts. 14.3 / 15.4","Sin alerta automática"))))))))</f>
        <v/>
      </c>
    </row>
    <row r="20" customFormat="false" ht="19.5" hidden="false" customHeight="true" outlineLevel="0" collapsed="false">
      <c r="A20" s="60" t="s">
        <v>333</v>
      </c>
      <c r="B20" s="61"/>
      <c r="C20" s="62"/>
      <c r="D20" s="63"/>
      <c r="E20" s="61"/>
      <c r="F20" s="61"/>
      <c r="G20" s="64" t="str">
        <f aca="false">IF(COUNTA(B20:F20)=0,"",IF(OR(LEN(A20&amp;"")=0,LEN(B20&amp;"")=0,LEN(C20&amp;"")=0,LEN(D20&amp;"")=0,LEN(E20&amp;"")=0),"REVISAR: faltan datos",IF(COUNTIFS(Gastos!$A$6:$A$205,B20,Gastos!$B$6:$B$205,"&lt;&gt;")&lt;&gt;1,"REVISAR: ID gasto inexistente/duplicado",IF(COUNTIFS($A$6:$A$405,A20)&gt;1,"REVISAR: ID pago duplicado",IF(D20&lt;=0,"REVISAR: importe",IF(OR(LEN(Datos!$B$20&amp;"")=0,C20&lt;Datos!$B$20,C20&gt;Datos!$B$23),"REVISAR: fecha fuera de intervalo",IF(E20="Efectivo","REVISAR: límites y recibí",IF(C20&gt;Datos!$B$21,"REVISAR: arts. 14.3 / 15.4","Sin alerta automática"))))))))</f>
        <v/>
      </c>
    </row>
    <row r="21" customFormat="false" ht="19.5" hidden="false" customHeight="true" outlineLevel="0" collapsed="false">
      <c r="A21" s="60" t="s">
        <v>334</v>
      </c>
      <c r="B21" s="61"/>
      <c r="C21" s="62"/>
      <c r="D21" s="63"/>
      <c r="E21" s="61"/>
      <c r="F21" s="61"/>
      <c r="G21" s="64" t="str">
        <f aca="false">IF(COUNTA(B21:F21)=0,"",IF(OR(LEN(A21&amp;"")=0,LEN(B21&amp;"")=0,LEN(C21&amp;"")=0,LEN(D21&amp;"")=0,LEN(E21&amp;"")=0),"REVISAR: faltan datos",IF(COUNTIFS(Gastos!$A$6:$A$205,B21,Gastos!$B$6:$B$205,"&lt;&gt;")&lt;&gt;1,"REVISAR: ID gasto inexistente/duplicado",IF(COUNTIFS($A$6:$A$405,A21)&gt;1,"REVISAR: ID pago duplicado",IF(D21&lt;=0,"REVISAR: importe",IF(OR(LEN(Datos!$B$20&amp;"")=0,C21&lt;Datos!$B$20,C21&gt;Datos!$B$23),"REVISAR: fecha fuera de intervalo",IF(E21="Efectivo","REVISAR: límites y recibí",IF(C21&gt;Datos!$B$21,"REVISAR: arts. 14.3 / 15.4","Sin alerta automática"))))))))</f>
        <v/>
      </c>
    </row>
    <row r="22" customFormat="false" ht="19.5" hidden="false" customHeight="true" outlineLevel="0" collapsed="false">
      <c r="A22" s="60" t="s">
        <v>335</v>
      </c>
      <c r="B22" s="61"/>
      <c r="C22" s="62"/>
      <c r="D22" s="63"/>
      <c r="E22" s="61"/>
      <c r="F22" s="61"/>
      <c r="G22" s="64" t="str">
        <f aca="false">IF(COUNTA(B22:F22)=0,"",IF(OR(LEN(A22&amp;"")=0,LEN(B22&amp;"")=0,LEN(C22&amp;"")=0,LEN(D22&amp;"")=0,LEN(E22&amp;"")=0),"REVISAR: faltan datos",IF(COUNTIFS(Gastos!$A$6:$A$205,B22,Gastos!$B$6:$B$205,"&lt;&gt;")&lt;&gt;1,"REVISAR: ID gasto inexistente/duplicado",IF(COUNTIFS($A$6:$A$405,A22)&gt;1,"REVISAR: ID pago duplicado",IF(D22&lt;=0,"REVISAR: importe",IF(OR(LEN(Datos!$B$20&amp;"")=0,C22&lt;Datos!$B$20,C22&gt;Datos!$B$23),"REVISAR: fecha fuera de intervalo",IF(E22="Efectivo","REVISAR: límites y recibí",IF(C22&gt;Datos!$B$21,"REVISAR: arts. 14.3 / 15.4","Sin alerta automática"))))))))</f>
        <v/>
      </c>
    </row>
    <row r="23" customFormat="false" ht="19.5" hidden="false" customHeight="true" outlineLevel="0" collapsed="false">
      <c r="A23" s="60" t="s">
        <v>336</v>
      </c>
      <c r="B23" s="61"/>
      <c r="C23" s="62"/>
      <c r="D23" s="63"/>
      <c r="E23" s="61"/>
      <c r="F23" s="61"/>
      <c r="G23" s="64" t="str">
        <f aca="false">IF(COUNTA(B23:F23)=0,"",IF(OR(LEN(A23&amp;"")=0,LEN(B23&amp;"")=0,LEN(C23&amp;"")=0,LEN(D23&amp;"")=0,LEN(E23&amp;"")=0),"REVISAR: faltan datos",IF(COUNTIFS(Gastos!$A$6:$A$205,B23,Gastos!$B$6:$B$205,"&lt;&gt;")&lt;&gt;1,"REVISAR: ID gasto inexistente/duplicado",IF(COUNTIFS($A$6:$A$405,A23)&gt;1,"REVISAR: ID pago duplicado",IF(D23&lt;=0,"REVISAR: importe",IF(OR(LEN(Datos!$B$20&amp;"")=0,C23&lt;Datos!$B$20,C23&gt;Datos!$B$23),"REVISAR: fecha fuera de intervalo",IF(E23="Efectivo","REVISAR: límites y recibí",IF(C23&gt;Datos!$B$21,"REVISAR: arts. 14.3 / 15.4","Sin alerta automática"))))))))</f>
        <v/>
      </c>
    </row>
    <row r="24" customFormat="false" ht="19.5" hidden="false" customHeight="true" outlineLevel="0" collapsed="false">
      <c r="A24" s="60" t="s">
        <v>337</v>
      </c>
      <c r="B24" s="61"/>
      <c r="C24" s="62"/>
      <c r="D24" s="63"/>
      <c r="E24" s="61"/>
      <c r="F24" s="61"/>
      <c r="G24" s="64" t="str">
        <f aca="false">IF(COUNTA(B24:F24)=0,"",IF(OR(LEN(A24&amp;"")=0,LEN(B24&amp;"")=0,LEN(C24&amp;"")=0,LEN(D24&amp;"")=0,LEN(E24&amp;"")=0),"REVISAR: faltan datos",IF(COUNTIFS(Gastos!$A$6:$A$205,B24,Gastos!$B$6:$B$205,"&lt;&gt;")&lt;&gt;1,"REVISAR: ID gasto inexistente/duplicado",IF(COUNTIFS($A$6:$A$405,A24)&gt;1,"REVISAR: ID pago duplicado",IF(D24&lt;=0,"REVISAR: importe",IF(OR(LEN(Datos!$B$20&amp;"")=0,C24&lt;Datos!$B$20,C24&gt;Datos!$B$23),"REVISAR: fecha fuera de intervalo",IF(E24="Efectivo","REVISAR: límites y recibí",IF(C24&gt;Datos!$B$21,"REVISAR: arts. 14.3 / 15.4","Sin alerta automática"))))))))</f>
        <v/>
      </c>
    </row>
    <row r="25" customFormat="false" ht="19.5" hidden="false" customHeight="true" outlineLevel="0" collapsed="false">
      <c r="A25" s="60" t="s">
        <v>338</v>
      </c>
      <c r="B25" s="61"/>
      <c r="C25" s="62"/>
      <c r="D25" s="63"/>
      <c r="E25" s="61"/>
      <c r="F25" s="61"/>
      <c r="G25" s="64" t="str">
        <f aca="false">IF(COUNTA(B25:F25)=0,"",IF(OR(LEN(A25&amp;"")=0,LEN(B25&amp;"")=0,LEN(C25&amp;"")=0,LEN(D25&amp;"")=0,LEN(E25&amp;"")=0),"REVISAR: faltan datos",IF(COUNTIFS(Gastos!$A$6:$A$205,B25,Gastos!$B$6:$B$205,"&lt;&gt;")&lt;&gt;1,"REVISAR: ID gasto inexistente/duplicado",IF(COUNTIFS($A$6:$A$405,A25)&gt;1,"REVISAR: ID pago duplicado",IF(D25&lt;=0,"REVISAR: importe",IF(OR(LEN(Datos!$B$20&amp;"")=0,C25&lt;Datos!$B$20,C25&gt;Datos!$B$23),"REVISAR: fecha fuera de intervalo",IF(E25="Efectivo","REVISAR: límites y recibí",IF(C25&gt;Datos!$B$21,"REVISAR: arts. 14.3 / 15.4","Sin alerta automática"))))))))</f>
        <v/>
      </c>
    </row>
    <row r="26" customFormat="false" ht="19.5" hidden="false" customHeight="true" outlineLevel="0" collapsed="false">
      <c r="A26" s="60" t="s">
        <v>339</v>
      </c>
      <c r="B26" s="61"/>
      <c r="C26" s="62"/>
      <c r="D26" s="63"/>
      <c r="E26" s="61"/>
      <c r="F26" s="61"/>
      <c r="G26" s="64" t="str">
        <f aca="false">IF(COUNTA(B26:F26)=0,"",IF(OR(LEN(A26&amp;"")=0,LEN(B26&amp;"")=0,LEN(C26&amp;"")=0,LEN(D26&amp;"")=0,LEN(E26&amp;"")=0),"REVISAR: faltan datos",IF(COUNTIFS(Gastos!$A$6:$A$205,B26,Gastos!$B$6:$B$205,"&lt;&gt;")&lt;&gt;1,"REVISAR: ID gasto inexistente/duplicado",IF(COUNTIFS($A$6:$A$405,A26)&gt;1,"REVISAR: ID pago duplicado",IF(D26&lt;=0,"REVISAR: importe",IF(OR(LEN(Datos!$B$20&amp;"")=0,C26&lt;Datos!$B$20,C26&gt;Datos!$B$23),"REVISAR: fecha fuera de intervalo",IF(E26="Efectivo","REVISAR: límites y recibí",IF(C26&gt;Datos!$B$21,"REVISAR: arts. 14.3 / 15.4","Sin alerta automática"))))))))</f>
        <v/>
      </c>
    </row>
    <row r="27" customFormat="false" ht="19.5" hidden="false" customHeight="true" outlineLevel="0" collapsed="false">
      <c r="A27" s="60" t="s">
        <v>340</v>
      </c>
      <c r="B27" s="61"/>
      <c r="C27" s="62"/>
      <c r="D27" s="63"/>
      <c r="E27" s="61"/>
      <c r="F27" s="61"/>
      <c r="G27" s="64" t="str">
        <f aca="false">IF(COUNTA(B27:F27)=0,"",IF(OR(LEN(A27&amp;"")=0,LEN(B27&amp;"")=0,LEN(C27&amp;"")=0,LEN(D27&amp;"")=0,LEN(E27&amp;"")=0),"REVISAR: faltan datos",IF(COUNTIFS(Gastos!$A$6:$A$205,B27,Gastos!$B$6:$B$205,"&lt;&gt;")&lt;&gt;1,"REVISAR: ID gasto inexistente/duplicado",IF(COUNTIFS($A$6:$A$405,A27)&gt;1,"REVISAR: ID pago duplicado",IF(D27&lt;=0,"REVISAR: importe",IF(OR(LEN(Datos!$B$20&amp;"")=0,C27&lt;Datos!$B$20,C27&gt;Datos!$B$23),"REVISAR: fecha fuera de intervalo",IF(E27="Efectivo","REVISAR: límites y recibí",IF(C27&gt;Datos!$B$21,"REVISAR: arts. 14.3 / 15.4","Sin alerta automática"))))))))</f>
        <v/>
      </c>
    </row>
    <row r="28" customFormat="false" ht="19.5" hidden="false" customHeight="true" outlineLevel="0" collapsed="false">
      <c r="A28" s="60" t="s">
        <v>341</v>
      </c>
      <c r="B28" s="61"/>
      <c r="C28" s="62"/>
      <c r="D28" s="63"/>
      <c r="E28" s="61"/>
      <c r="F28" s="61"/>
      <c r="G28" s="64" t="str">
        <f aca="false">IF(COUNTA(B28:F28)=0,"",IF(OR(LEN(A28&amp;"")=0,LEN(B28&amp;"")=0,LEN(C28&amp;"")=0,LEN(D28&amp;"")=0,LEN(E28&amp;"")=0),"REVISAR: faltan datos",IF(COUNTIFS(Gastos!$A$6:$A$205,B28,Gastos!$B$6:$B$205,"&lt;&gt;")&lt;&gt;1,"REVISAR: ID gasto inexistente/duplicado",IF(COUNTIFS($A$6:$A$405,A28)&gt;1,"REVISAR: ID pago duplicado",IF(D28&lt;=0,"REVISAR: importe",IF(OR(LEN(Datos!$B$20&amp;"")=0,C28&lt;Datos!$B$20,C28&gt;Datos!$B$23),"REVISAR: fecha fuera de intervalo",IF(E28="Efectivo","REVISAR: límites y recibí",IF(C28&gt;Datos!$B$21,"REVISAR: arts. 14.3 / 15.4","Sin alerta automática"))))))))</f>
        <v/>
      </c>
    </row>
    <row r="29" customFormat="false" ht="19.5" hidden="false" customHeight="true" outlineLevel="0" collapsed="false">
      <c r="A29" s="60" t="s">
        <v>342</v>
      </c>
      <c r="B29" s="61"/>
      <c r="C29" s="62"/>
      <c r="D29" s="63"/>
      <c r="E29" s="61"/>
      <c r="F29" s="61"/>
      <c r="G29" s="64" t="str">
        <f aca="false">IF(COUNTA(B29:F29)=0,"",IF(OR(LEN(A29&amp;"")=0,LEN(B29&amp;"")=0,LEN(C29&amp;"")=0,LEN(D29&amp;"")=0,LEN(E29&amp;"")=0),"REVISAR: faltan datos",IF(COUNTIFS(Gastos!$A$6:$A$205,B29,Gastos!$B$6:$B$205,"&lt;&gt;")&lt;&gt;1,"REVISAR: ID gasto inexistente/duplicado",IF(COUNTIFS($A$6:$A$405,A29)&gt;1,"REVISAR: ID pago duplicado",IF(D29&lt;=0,"REVISAR: importe",IF(OR(LEN(Datos!$B$20&amp;"")=0,C29&lt;Datos!$B$20,C29&gt;Datos!$B$23),"REVISAR: fecha fuera de intervalo",IF(E29="Efectivo","REVISAR: límites y recibí",IF(C29&gt;Datos!$B$21,"REVISAR: arts. 14.3 / 15.4","Sin alerta automática"))))))))</f>
        <v/>
      </c>
    </row>
    <row r="30" customFormat="false" ht="19.5" hidden="false" customHeight="true" outlineLevel="0" collapsed="false">
      <c r="A30" s="60" t="s">
        <v>343</v>
      </c>
      <c r="B30" s="61"/>
      <c r="C30" s="62"/>
      <c r="D30" s="63"/>
      <c r="E30" s="61"/>
      <c r="F30" s="61"/>
      <c r="G30" s="64" t="str">
        <f aca="false">IF(COUNTA(B30:F30)=0,"",IF(OR(LEN(A30&amp;"")=0,LEN(B30&amp;"")=0,LEN(C30&amp;"")=0,LEN(D30&amp;"")=0,LEN(E30&amp;"")=0),"REVISAR: faltan datos",IF(COUNTIFS(Gastos!$A$6:$A$205,B30,Gastos!$B$6:$B$205,"&lt;&gt;")&lt;&gt;1,"REVISAR: ID gasto inexistente/duplicado",IF(COUNTIFS($A$6:$A$405,A30)&gt;1,"REVISAR: ID pago duplicado",IF(D30&lt;=0,"REVISAR: importe",IF(OR(LEN(Datos!$B$20&amp;"")=0,C30&lt;Datos!$B$20,C30&gt;Datos!$B$23),"REVISAR: fecha fuera de intervalo",IF(E30="Efectivo","REVISAR: límites y recibí",IF(C30&gt;Datos!$B$21,"REVISAR: arts. 14.3 / 15.4","Sin alerta automática"))))))))</f>
        <v/>
      </c>
    </row>
    <row r="31" customFormat="false" ht="19.5" hidden="false" customHeight="true" outlineLevel="0" collapsed="false">
      <c r="A31" s="60" t="s">
        <v>344</v>
      </c>
      <c r="B31" s="61"/>
      <c r="C31" s="62"/>
      <c r="D31" s="63"/>
      <c r="E31" s="61"/>
      <c r="F31" s="61"/>
      <c r="G31" s="64" t="str">
        <f aca="false">IF(COUNTA(B31:F31)=0,"",IF(OR(LEN(A31&amp;"")=0,LEN(B31&amp;"")=0,LEN(C31&amp;"")=0,LEN(D31&amp;"")=0,LEN(E31&amp;"")=0),"REVISAR: faltan datos",IF(COUNTIFS(Gastos!$A$6:$A$205,B31,Gastos!$B$6:$B$205,"&lt;&gt;")&lt;&gt;1,"REVISAR: ID gasto inexistente/duplicado",IF(COUNTIFS($A$6:$A$405,A31)&gt;1,"REVISAR: ID pago duplicado",IF(D31&lt;=0,"REVISAR: importe",IF(OR(LEN(Datos!$B$20&amp;"")=0,C31&lt;Datos!$B$20,C31&gt;Datos!$B$23),"REVISAR: fecha fuera de intervalo",IF(E31="Efectivo","REVISAR: límites y recibí",IF(C31&gt;Datos!$B$21,"REVISAR: arts. 14.3 / 15.4","Sin alerta automática"))))))))</f>
        <v/>
      </c>
    </row>
    <row r="32" customFormat="false" ht="19.5" hidden="false" customHeight="true" outlineLevel="0" collapsed="false">
      <c r="A32" s="60" t="s">
        <v>345</v>
      </c>
      <c r="B32" s="61"/>
      <c r="C32" s="62"/>
      <c r="D32" s="63"/>
      <c r="E32" s="61"/>
      <c r="F32" s="61"/>
      <c r="G32" s="64" t="str">
        <f aca="false">IF(COUNTA(B32:F32)=0,"",IF(OR(LEN(A32&amp;"")=0,LEN(B32&amp;"")=0,LEN(C32&amp;"")=0,LEN(D32&amp;"")=0,LEN(E32&amp;"")=0),"REVISAR: faltan datos",IF(COUNTIFS(Gastos!$A$6:$A$205,B32,Gastos!$B$6:$B$205,"&lt;&gt;")&lt;&gt;1,"REVISAR: ID gasto inexistente/duplicado",IF(COUNTIFS($A$6:$A$405,A32)&gt;1,"REVISAR: ID pago duplicado",IF(D32&lt;=0,"REVISAR: importe",IF(OR(LEN(Datos!$B$20&amp;"")=0,C32&lt;Datos!$B$20,C32&gt;Datos!$B$23),"REVISAR: fecha fuera de intervalo",IF(E32="Efectivo","REVISAR: límites y recibí",IF(C32&gt;Datos!$B$21,"REVISAR: arts. 14.3 / 15.4","Sin alerta automática"))))))))</f>
        <v/>
      </c>
    </row>
    <row r="33" customFormat="false" ht="19.5" hidden="false" customHeight="true" outlineLevel="0" collapsed="false">
      <c r="A33" s="60" t="s">
        <v>346</v>
      </c>
      <c r="B33" s="61"/>
      <c r="C33" s="62"/>
      <c r="D33" s="63"/>
      <c r="E33" s="61"/>
      <c r="F33" s="61"/>
      <c r="G33" s="64" t="str">
        <f aca="false">IF(COUNTA(B33:F33)=0,"",IF(OR(LEN(A33&amp;"")=0,LEN(B33&amp;"")=0,LEN(C33&amp;"")=0,LEN(D33&amp;"")=0,LEN(E33&amp;"")=0),"REVISAR: faltan datos",IF(COUNTIFS(Gastos!$A$6:$A$205,B33,Gastos!$B$6:$B$205,"&lt;&gt;")&lt;&gt;1,"REVISAR: ID gasto inexistente/duplicado",IF(COUNTIFS($A$6:$A$405,A33)&gt;1,"REVISAR: ID pago duplicado",IF(D33&lt;=0,"REVISAR: importe",IF(OR(LEN(Datos!$B$20&amp;"")=0,C33&lt;Datos!$B$20,C33&gt;Datos!$B$23),"REVISAR: fecha fuera de intervalo",IF(E33="Efectivo","REVISAR: límites y recibí",IF(C33&gt;Datos!$B$21,"REVISAR: arts. 14.3 / 15.4","Sin alerta automática"))))))))</f>
        <v/>
      </c>
    </row>
    <row r="34" customFormat="false" ht="19.5" hidden="false" customHeight="true" outlineLevel="0" collapsed="false">
      <c r="A34" s="60" t="s">
        <v>347</v>
      </c>
      <c r="B34" s="61"/>
      <c r="C34" s="62"/>
      <c r="D34" s="63"/>
      <c r="E34" s="61"/>
      <c r="F34" s="61"/>
      <c r="G34" s="64" t="str">
        <f aca="false">IF(COUNTA(B34:F34)=0,"",IF(OR(LEN(A34&amp;"")=0,LEN(B34&amp;"")=0,LEN(C34&amp;"")=0,LEN(D34&amp;"")=0,LEN(E34&amp;"")=0),"REVISAR: faltan datos",IF(COUNTIFS(Gastos!$A$6:$A$205,B34,Gastos!$B$6:$B$205,"&lt;&gt;")&lt;&gt;1,"REVISAR: ID gasto inexistente/duplicado",IF(COUNTIFS($A$6:$A$405,A34)&gt;1,"REVISAR: ID pago duplicado",IF(D34&lt;=0,"REVISAR: importe",IF(OR(LEN(Datos!$B$20&amp;"")=0,C34&lt;Datos!$B$20,C34&gt;Datos!$B$23),"REVISAR: fecha fuera de intervalo",IF(E34="Efectivo","REVISAR: límites y recibí",IF(C34&gt;Datos!$B$21,"REVISAR: arts. 14.3 / 15.4","Sin alerta automática"))))))))</f>
        <v/>
      </c>
    </row>
    <row r="35" customFormat="false" ht="19.5" hidden="false" customHeight="true" outlineLevel="0" collapsed="false">
      <c r="A35" s="60" t="s">
        <v>348</v>
      </c>
      <c r="B35" s="61"/>
      <c r="C35" s="62"/>
      <c r="D35" s="63"/>
      <c r="E35" s="61"/>
      <c r="F35" s="61"/>
      <c r="G35" s="64" t="str">
        <f aca="false">IF(COUNTA(B35:F35)=0,"",IF(OR(LEN(A35&amp;"")=0,LEN(B35&amp;"")=0,LEN(C35&amp;"")=0,LEN(D35&amp;"")=0,LEN(E35&amp;"")=0),"REVISAR: faltan datos",IF(COUNTIFS(Gastos!$A$6:$A$205,B35,Gastos!$B$6:$B$205,"&lt;&gt;")&lt;&gt;1,"REVISAR: ID gasto inexistente/duplicado",IF(COUNTIFS($A$6:$A$405,A35)&gt;1,"REVISAR: ID pago duplicado",IF(D35&lt;=0,"REVISAR: importe",IF(OR(LEN(Datos!$B$20&amp;"")=0,C35&lt;Datos!$B$20,C35&gt;Datos!$B$23),"REVISAR: fecha fuera de intervalo",IF(E35="Efectivo","REVISAR: límites y recibí",IF(C35&gt;Datos!$B$21,"REVISAR: arts. 14.3 / 15.4","Sin alerta automática"))))))))</f>
        <v/>
      </c>
    </row>
    <row r="36" customFormat="false" ht="19.5" hidden="false" customHeight="true" outlineLevel="0" collapsed="false">
      <c r="A36" s="60" t="s">
        <v>349</v>
      </c>
      <c r="B36" s="61"/>
      <c r="C36" s="62"/>
      <c r="D36" s="63"/>
      <c r="E36" s="61"/>
      <c r="F36" s="61"/>
      <c r="G36" s="64" t="str">
        <f aca="false">IF(COUNTA(B36:F36)=0,"",IF(OR(LEN(A36&amp;"")=0,LEN(B36&amp;"")=0,LEN(C36&amp;"")=0,LEN(D36&amp;"")=0,LEN(E36&amp;"")=0),"REVISAR: faltan datos",IF(COUNTIFS(Gastos!$A$6:$A$205,B36,Gastos!$B$6:$B$205,"&lt;&gt;")&lt;&gt;1,"REVISAR: ID gasto inexistente/duplicado",IF(COUNTIFS($A$6:$A$405,A36)&gt;1,"REVISAR: ID pago duplicado",IF(D36&lt;=0,"REVISAR: importe",IF(OR(LEN(Datos!$B$20&amp;"")=0,C36&lt;Datos!$B$20,C36&gt;Datos!$B$23),"REVISAR: fecha fuera de intervalo",IF(E36="Efectivo","REVISAR: límites y recibí",IF(C36&gt;Datos!$B$21,"REVISAR: arts. 14.3 / 15.4","Sin alerta automática"))))))))</f>
        <v/>
      </c>
    </row>
    <row r="37" customFormat="false" ht="19.5" hidden="false" customHeight="true" outlineLevel="0" collapsed="false">
      <c r="A37" s="60" t="s">
        <v>350</v>
      </c>
      <c r="B37" s="61"/>
      <c r="C37" s="62"/>
      <c r="D37" s="63"/>
      <c r="E37" s="61"/>
      <c r="F37" s="61"/>
      <c r="G37" s="64" t="str">
        <f aca="false">IF(COUNTA(B37:F37)=0,"",IF(OR(LEN(A37&amp;"")=0,LEN(B37&amp;"")=0,LEN(C37&amp;"")=0,LEN(D37&amp;"")=0,LEN(E37&amp;"")=0),"REVISAR: faltan datos",IF(COUNTIFS(Gastos!$A$6:$A$205,B37,Gastos!$B$6:$B$205,"&lt;&gt;")&lt;&gt;1,"REVISAR: ID gasto inexistente/duplicado",IF(COUNTIFS($A$6:$A$405,A37)&gt;1,"REVISAR: ID pago duplicado",IF(D37&lt;=0,"REVISAR: importe",IF(OR(LEN(Datos!$B$20&amp;"")=0,C37&lt;Datos!$B$20,C37&gt;Datos!$B$23),"REVISAR: fecha fuera de intervalo",IF(E37="Efectivo","REVISAR: límites y recibí",IF(C37&gt;Datos!$B$21,"REVISAR: arts. 14.3 / 15.4","Sin alerta automática"))))))))</f>
        <v/>
      </c>
    </row>
    <row r="38" customFormat="false" ht="19.5" hidden="false" customHeight="true" outlineLevel="0" collapsed="false">
      <c r="A38" s="60" t="s">
        <v>351</v>
      </c>
      <c r="B38" s="61"/>
      <c r="C38" s="62"/>
      <c r="D38" s="63"/>
      <c r="E38" s="61"/>
      <c r="F38" s="61"/>
      <c r="G38" s="64" t="str">
        <f aca="false">IF(COUNTA(B38:F38)=0,"",IF(OR(LEN(A38&amp;"")=0,LEN(B38&amp;"")=0,LEN(C38&amp;"")=0,LEN(D38&amp;"")=0,LEN(E38&amp;"")=0),"REVISAR: faltan datos",IF(COUNTIFS(Gastos!$A$6:$A$205,B38,Gastos!$B$6:$B$205,"&lt;&gt;")&lt;&gt;1,"REVISAR: ID gasto inexistente/duplicado",IF(COUNTIFS($A$6:$A$405,A38)&gt;1,"REVISAR: ID pago duplicado",IF(D38&lt;=0,"REVISAR: importe",IF(OR(LEN(Datos!$B$20&amp;"")=0,C38&lt;Datos!$B$20,C38&gt;Datos!$B$23),"REVISAR: fecha fuera de intervalo",IF(E38="Efectivo","REVISAR: límites y recibí",IF(C38&gt;Datos!$B$21,"REVISAR: arts. 14.3 / 15.4","Sin alerta automática"))))))))</f>
        <v/>
      </c>
    </row>
    <row r="39" customFormat="false" ht="19.5" hidden="false" customHeight="true" outlineLevel="0" collapsed="false">
      <c r="A39" s="60" t="s">
        <v>352</v>
      </c>
      <c r="B39" s="61"/>
      <c r="C39" s="62"/>
      <c r="D39" s="63"/>
      <c r="E39" s="61"/>
      <c r="F39" s="61"/>
      <c r="G39" s="64" t="str">
        <f aca="false">IF(COUNTA(B39:F39)=0,"",IF(OR(LEN(A39&amp;"")=0,LEN(B39&amp;"")=0,LEN(C39&amp;"")=0,LEN(D39&amp;"")=0,LEN(E39&amp;"")=0),"REVISAR: faltan datos",IF(COUNTIFS(Gastos!$A$6:$A$205,B39,Gastos!$B$6:$B$205,"&lt;&gt;")&lt;&gt;1,"REVISAR: ID gasto inexistente/duplicado",IF(COUNTIFS($A$6:$A$405,A39)&gt;1,"REVISAR: ID pago duplicado",IF(D39&lt;=0,"REVISAR: importe",IF(OR(LEN(Datos!$B$20&amp;"")=0,C39&lt;Datos!$B$20,C39&gt;Datos!$B$23),"REVISAR: fecha fuera de intervalo",IF(E39="Efectivo","REVISAR: límites y recibí",IF(C39&gt;Datos!$B$21,"REVISAR: arts. 14.3 / 15.4","Sin alerta automática"))))))))</f>
        <v/>
      </c>
    </row>
    <row r="40" customFormat="false" ht="19.5" hidden="false" customHeight="true" outlineLevel="0" collapsed="false">
      <c r="A40" s="60" t="s">
        <v>353</v>
      </c>
      <c r="B40" s="61"/>
      <c r="C40" s="62"/>
      <c r="D40" s="63"/>
      <c r="E40" s="61"/>
      <c r="F40" s="61"/>
      <c r="G40" s="64" t="str">
        <f aca="false">IF(COUNTA(B40:F40)=0,"",IF(OR(LEN(A40&amp;"")=0,LEN(B40&amp;"")=0,LEN(C40&amp;"")=0,LEN(D40&amp;"")=0,LEN(E40&amp;"")=0),"REVISAR: faltan datos",IF(COUNTIFS(Gastos!$A$6:$A$205,B40,Gastos!$B$6:$B$205,"&lt;&gt;")&lt;&gt;1,"REVISAR: ID gasto inexistente/duplicado",IF(COUNTIFS($A$6:$A$405,A40)&gt;1,"REVISAR: ID pago duplicado",IF(D40&lt;=0,"REVISAR: importe",IF(OR(LEN(Datos!$B$20&amp;"")=0,C40&lt;Datos!$B$20,C40&gt;Datos!$B$23),"REVISAR: fecha fuera de intervalo",IF(E40="Efectivo","REVISAR: límites y recibí",IF(C40&gt;Datos!$B$21,"REVISAR: arts. 14.3 / 15.4","Sin alerta automática"))))))))</f>
        <v/>
      </c>
    </row>
    <row r="41" customFormat="false" ht="19.5" hidden="false" customHeight="true" outlineLevel="0" collapsed="false">
      <c r="A41" s="60" t="s">
        <v>354</v>
      </c>
      <c r="B41" s="61"/>
      <c r="C41" s="62"/>
      <c r="D41" s="63"/>
      <c r="E41" s="61"/>
      <c r="F41" s="61"/>
      <c r="G41" s="64" t="str">
        <f aca="false">IF(COUNTA(B41:F41)=0,"",IF(OR(LEN(A41&amp;"")=0,LEN(B41&amp;"")=0,LEN(C41&amp;"")=0,LEN(D41&amp;"")=0,LEN(E41&amp;"")=0),"REVISAR: faltan datos",IF(COUNTIFS(Gastos!$A$6:$A$205,B41,Gastos!$B$6:$B$205,"&lt;&gt;")&lt;&gt;1,"REVISAR: ID gasto inexistente/duplicado",IF(COUNTIFS($A$6:$A$405,A41)&gt;1,"REVISAR: ID pago duplicado",IF(D41&lt;=0,"REVISAR: importe",IF(OR(LEN(Datos!$B$20&amp;"")=0,C41&lt;Datos!$B$20,C41&gt;Datos!$B$23),"REVISAR: fecha fuera de intervalo",IF(E41="Efectivo","REVISAR: límites y recibí",IF(C41&gt;Datos!$B$21,"REVISAR: arts. 14.3 / 15.4","Sin alerta automática"))))))))</f>
        <v/>
      </c>
    </row>
    <row r="42" customFormat="false" ht="19.5" hidden="false" customHeight="true" outlineLevel="0" collapsed="false">
      <c r="A42" s="60" t="s">
        <v>355</v>
      </c>
      <c r="B42" s="61"/>
      <c r="C42" s="62"/>
      <c r="D42" s="63"/>
      <c r="E42" s="61"/>
      <c r="F42" s="61"/>
      <c r="G42" s="64" t="str">
        <f aca="false">IF(COUNTA(B42:F42)=0,"",IF(OR(LEN(A42&amp;"")=0,LEN(B42&amp;"")=0,LEN(C42&amp;"")=0,LEN(D42&amp;"")=0,LEN(E42&amp;"")=0),"REVISAR: faltan datos",IF(COUNTIFS(Gastos!$A$6:$A$205,B42,Gastos!$B$6:$B$205,"&lt;&gt;")&lt;&gt;1,"REVISAR: ID gasto inexistente/duplicado",IF(COUNTIFS($A$6:$A$405,A42)&gt;1,"REVISAR: ID pago duplicado",IF(D42&lt;=0,"REVISAR: importe",IF(OR(LEN(Datos!$B$20&amp;"")=0,C42&lt;Datos!$B$20,C42&gt;Datos!$B$23),"REVISAR: fecha fuera de intervalo",IF(E42="Efectivo","REVISAR: límites y recibí",IF(C42&gt;Datos!$B$21,"REVISAR: arts. 14.3 / 15.4","Sin alerta automática"))))))))</f>
        <v/>
      </c>
    </row>
    <row r="43" customFormat="false" ht="19.5" hidden="false" customHeight="true" outlineLevel="0" collapsed="false">
      <c r="A43" s="60" t="s">
        <v>356</v>
      </c>
      <c r="B43" s="61"/>
      <c r="C43" s="62"/>
      <c r="D43" s="63"/>
      <c r="E43" s="61"/>
      <c r="F43" s="61"/>
      <c r="G43" s="64" t="str">
        <f aca="false">IF(COUNTA(B43:F43)=0,"",IF(OR(LEN(A43&amp;"")=0,LEN(B43&amp;"")=0,LEN(C43&amp;"")=0,LEN(D43&amp;"")=0,LEN(E43&amp;"")=0),"REVISAR: faltan datos",IF(COUNTIFS(Gastos!$A$6:$A$205,B43,Gastos!$B$6:$B$205,"&lt;&gt;")&lt;&gt;1,"REVISAR: ID gasto inexistente/duplicado",IF(COUNTIFS($A$6:$A$405,A43)&gt;1,"REVISAR: ID pago duplicado",IF(D43&lt;=0,"REVISAR: importe",IF(OR(LEN(Datos!$B$20&amp;"")=0,C43&lt;Datos!$B$20,C43&gt;Datos!$B$23),"REVISAR: fecha fuera de intervalo",IF(E43="Efectivo","REVISAR: límites y recibí",IF(C43&gt;Datos!$B$21,"REVISAR: arts. 14.3 / 15.4","Sin alerta automática"))))))))</f>
        <v/>
      </c>
    </row>
    <row r="44" customFormat="false" ht="19.5" hidden="false" customHeight="true" outlineLevel="0" collapsed="false">
      <c r="A44" s="60" t="s">
        <v>357</v>
      </c>
      <c r="B44" s="61"/>
      <c r="C44" s="62"/>
      <c r="D44" s="63"/>
      <c r="E44" s="61"/>
      <c r="F44" s="61"/>
      <c r="G44" s="64" t="str">
        <f aca="false">IF(COUNTA(B44:F44)=0,"",IF(OR(LEN(A44&amp;"")=0,LEN(B44&amp;"")=0,LEN(C44&amp;"")=0,LEN(D44&amp;"")=0,LEN(E44&amp;"")=0),"REVISAR: faltan datos",IF(COUNTIFS(Gastos!$A$6:$A$205,B44,Gastos!$B$6:$B$205,"&lt;&gt;")&lt;&gt;1,"REVISAR: ID gasto inexistente/duplicado",IF(COUNTIFS($A$6:$A$405,A44)&gt;1,"REVISAR: ID pago duplicado",IF(D44&lt;=0,"REVISAR: importe",IF(OR(LEN(Datos!$B$20&amp;"")=0,C44&lt;Datos!$B$20,C44&gt;Datos!$B$23),"REVISAR: fecha fuera de intervalo",IF(E44="Efectivo","REVISAR: límites y recibí",IF(C44&gt;Datos!$B$21,"REVISAR: arts. 14.3 / 15.4","Sin alerta automática"))))))))</f>
        <v/>
      </c>
    </row>
    <row r="45" customFormat="false" ht="19.5" hidden="false" customHeight="true" outlineLevel="0" collapsed="false">
      <c r="A45" s="60" t="s">
        <v>358</v>
      </c>
      <c r="B45" s="61"/>
      <c r="C45" s="62"/>
      <c r="D45" s="63"/>
      <c r="E45" s="61"/>
      <c r="F45" s="61"/>
      <c r="G45" s="64" t="str">
        <f aca="false">IF(COUNTA(B45:F45)=0,"",IF(OR(LEN(A45&amp;"")=0,LEN(B45&amp;"")=0,LEN(C45&amp;"")=0,LEN(D45&amp;"")=0,LEN(E45&amp;"")=0),"REVISAR: faltan datos",IF(COUNTIFS(Gastos!$A$6:$A$205,B45,Gastos!$B$6:$B$205,"&lt;&gt;")&lt;&gt;1,"REVISAR: ID gasto inexistente/duplicado",IF(COUNTIFS($A$6:$A$405,A45)&gt;1,"REVISAR: ID pago duplicado",IF(D45&lt;=0,"REVISAR: importe",IF(OR(LEN(Datos!$B$20&amp;"")=0,C45&lt;Datos!$B$20,C45&gt;Datos!$B$23),"REVISAR: fecha fuera de intervalo",IF(E45="Efectivo","REVISAR: límites y recibí",IF(C45&gt;Datos!$B$21,"REVISAR: arts. 14.3 / 15.4","Sin alerta automática"))))))))</f>
        <v/>
      </c>
    </row>
    <row r="46" customFormat="false" ht="19.5" hidden="false" customHeight="true" outlineLevel="0" collapsed="false">
      <c r="A46" s="60" t="s">
        <v>359</v>
      </c>
      <c r="B46" s="61"/>
      <c r="C46" s="62"/>
      <c r="D46" s="63"/>
      <c r="E46" s="61"/>
      <c r="F46" s="61"/>
      <c r="G46" s="64" t="str">
        <f aca="false">IF(COUNTA(B46:F46)=0,"",IF(OR(LEN(A46&amp;"")=0,LEN(B46&amp;"")=0,LEN(C46&amp;"")=0,LEN(D46&amp;"")=0,LEN(E46&amp;"")=0),"REVISAR: faltan datos",IF(COUNTIFS(Gastos!$A$6:$A$205,B46,Gastos!$B$6:$B$205,"&lt;&gt;")&lt;&gt;1,"REVISAR: ID gasto inexistente/duplicado",IF(COUNTIFS($A$6:$A$405,A46)&gt;1,"REVISAR: ID pago duplicado",IF(D46&lt;=0,"REVISAR: importe",IF(OR(LEN(Datos!$B$20&amp;"")=0,C46&lt;Datos!$B$20,C46&gt;Datos!$B$23),"REVISAR: fecha fuera de intervalo",IF(E46="Efectivo","REVISAR: límites y recibí",IF(C46&gt;Datos!$B$21,"REVISAR: arts. 14.3 / 15.4","Sin alerta automática"))))))))</f>
        <v/>
      </c>
    </row>
    <row r="47" customFormat="false" ht="19.5" hidden="false" customHeight="true" outlineLevel="0" collapsed="false">
      <c r="A47" s="60" t="s">
        <v>360</v>
      </c>
      <c r="B47" s="61"/>
      <c r="C47" s="62"/>
      <c r="D47" s="63"/>
      <c r="E47" s="61"/>
      <c r="F47" s="61"/>
      <c r="G47" s="64" t="str">
        <f aca="false">IF(COUNTA(B47:F47)=0,"",IF(OR(LEN(A47&amp;"")=0,LEN(B47&amp;"")=0,LEN(C47&amp;"")=0,LEN(D47&amp;"")=0,LEN(E47&amp;"")=0),"REVISAR: faltan datos",IF(COUNTIFS(Gastos!$A$6:$A$205,B47,Gastos!$B$6:$B$205,"&lt;&gt;")&lt;&gt;1,"REVISAR: ID gasto inexistente/duplicado",IF(COUNTIFS($A$6:$A$405,A47)&gt;1,"REVISAR: ID pago duplicado",IF(D47&lt;=0,"REVISAR: importe",IF(OR(LEN(Datos!$B$20&amp;"")=0,C47&lt;Datos!$B$20,C47&gt;Datos!$B$23),"REVISAR: fecha fuera de intervalo",IF(E47="Efectivo","REVISAR: límites y recibí",IF(C47&gt;Datos!$B$21,"REVISAR: arts. 14.3 / 15.4","Sin alerta automática"))))))))</f>
        <v/>
      </c>
    </row>
    <row r="48" customFormat="false" ht="19.5" hidden="false" customHeight="true" outlineLevel="0" collapsed="false">
      <c r="A48" s="60" t="s">
        <v>361</v>
      </c>
      <c r="B48" s="61"/>
      <c r="C48" s="62"/>
      <c r="D48" s="63"/>
      <c r="E48" s="61"/>
      <c r="F48" s="61"/>
      <c r="G48" s="64" t="str">
        <f aca="false">IF(COUNTA(B48:F48)=0,"",IF(OR(LEN(A48&amp;"")=0,LEN(B48&amp;"")=0,LEN(C48&amp;"")=0,LEN(D48&amp;"")=0,LEN(E48&amp;"")=0),"REVISAR: faltan datos",IF(COUNTIFS(Gastos!$A$6:$A$205,B48,Gastos!$B$6:$B$205,"&lt;&gt;")&lt;&gt;1,"REVISAR: ID gasto inexistente/duplicado",IF(COUNTIFS($A$6:$A$405,A48)&gt;1,"REVISAR: ID pago duplicado",IF(D48&lt;=0,"REVISAR: importe",IF(OR(LEN(Datos!$B$20&amp;"")=0,C48&lt;Datos!$B$20,C48&gt;Datos!$B$23),"REVISAR: fecha fuera de intervalo",IF(E48="Efectivo","REVISAR: límites y recibí",IF(C48&gt;Datos!$B$21,"REVISAR: arts. 14.3 / 15.4","Sin alerta automática"))))))))</f>
        <v/>
      </c>
    </row>
    <row r="49" customFormat="false" ht="19.5" hidden="false" customHeight="true" outlineLevel="0" collapsed="false">
      <c r="A49" s="60" t="s">
        <v>362</v>
      </c>
      <c r="B49" s="61"/>
      <c r="C49" s="62"/>
      <c r="D49" s="63"/>
      <c r="E49" s="61"/>
      <c r="F49" s="61"/>
      <c r="G49" s="64" t="str">
        <f aca="false">IF(COUNTA(B49:F49)=0,"",IF(OR(LEN(A49&amp;"")=0,LEN(B49&amp;"")=0,LEN(C49&amp;"")=0,LEN(D49&amp;"")=0,LEN(E49&amp;"")=0),"REVISAR: faltan datos",IF(COUNTIFS(Gastos!$A$6:$A$205,B49,Gastos!$B$6:$B$205,"&lt;&gt;")&lt;&gt;1,"REVISAR: ID gasto inexistente/duplicado",IF(COUNTIFS($A$6:$A$405,A49)&gt;1,"REVISAR: ID pago duplicado",IF(D49&lt;=0,"REVISAR: importe",IF(OR(LEN(Datos!$B$20&amp;"")=0,C49&lt;Datos!$B$20,C49&gt;Datos!$B$23),"REVISAR: fecha fuera de intervalo",IF(E49="Efectivo","REVISAR: límites y recibí",IF(C49&gt;Datos!$B$21,"REVISAR: arts. 14.3 / 15.4","Sin alerta automática"))))))))</f>
        <v/>
      </c>
    </row>
    <row r="50" customFormat="false" ht="19.5" hidden="false" customHeight="true" outlineLevel="0" collapsed="false">
      <c r="A50" s="60" t="s">
        <v>363</v>
      </c>
      <c r="B50" s="61"/>
      <c r="C50" s="62"/>
      <c r="D50" s="63"/>
      <c r="E50" s="61"/>
      <c r="F50" s="61"/>
      <c r="G50" s="64" t="str">
        <f aca="false">IF(COUNTA(B50:F50)=0,"",IF(OR(LEN(A50&amp;"")=0,LEN(B50&amp;"")=0,LEN(C50&amp;"")=0,LEN(D50&amp;"")=0,LEN(E50&amp;"")=0),"REVISAR: faltan datos",IF(COUNTIFS(Gastos!$A$6:$A$205,B50,Gastos!$B$6:$B$205,"&lt;&gt;")&lt;&gt;1,"REVISAR: ID gasto inexistente/duplicado",IF(COUNTIFS($A$6:$A$405,A50)&gt;1,"REVISAR: ID pago duplicado",IF(D50&lt;=0,"REVISAR: importe",IF(OR(LEN(Datos!$B$20&amp;"")=0,C50&lt;Datos!$B$20,C50&gt;Datos!$B$23),"REVISAR: fecha fuera de intervalo",IF(E50="Efectivo","REVISAR: límites y recibí",IF(C50&gt;Datos!$B$21,"REVISAR: arts. 14.3 / 15.4","Sin alerta automática"))))))))</f>
        <v/>
      </c>
    </row>
    <row r="51" customFormat="false" ht="19.5" hidden="false" customHeight="true" outlineLevel="0" collapsed="false">
      <c r="A51" s="60" t="s">
        <v>364</v>
      </c>
      <c r="B51" s="61"/>
      <c r="C51" s="62"/>
      <c r="D51" s="63"/>
      <c r="E51" s="61"/>
      <c r="F51" s="61"/>
      <c r="G51" s="64" t="str">
        <f aca="false">IF(COUNTA(B51:F51)=0,"",IF(OR(LEN(A51&amp;"")=0,LEN(B51&amp;"")=0,LEN(C51&amp;"")=0,LEN(D51&amp;"")=0,LEN(E51&amp;"")=0),"REVISAR: faltan datos",IF(COUNTIFS(Gastos!$A$6:$A$205,B51,Gastos!$B$6:$B$205,"&lt;&gt;")&lt;&gt;1,"REVISAR: ID gasto inexistente/duplicado",IF(COUNTIFS($A$6:$A$405,A51)&gt;1,"REVISAR: ID pago duplicado",IF(D51&lt;=0,"REVISAR: importe",IF(OR(LEN(Datos!$B$20&amp;"")=0,C51&lt;Datos!$B$20,C51&gt;Datos!$B$23),"REVISAR: fecha fuera de intervalo",IF(E51="Efectivo","REVISAR: límites y recibí",IF(C51&gt;Datos!$B$21,"REVISAR: arts. 14.3 / 15.4","Sin alerta automática"))))))))</f>
        <v/>
      </c>
    </row>
    <row r="52" customFormat="false" ht="19.5" hidden="false" customHeight="true" outlineLevel="0" collapsed="false">
      <c r="A52" s="60" t="s">
        <v>365</v>
      </c>
      <c r="B52" s="61"/>
      <c r="C52" s="62"/>
      <c r="D52" s="63"/>
      <c r="E52" s="61"/>
      <c r="F52" s="61"/>
      <c r="G52" s="64" t="str">
        <f aca="false">IF(COUNTA(B52:F52)=0,"",IF(OR(LEN(A52&amp;"")=0,LEN(B52&amp;"")=0,LEN(C52&amp;"")=0,LEN(D52&amp;"")=0,LEN(E52&amp;"")=0),"REVISAR: faltan datos",IF(COUNTIFS(Gastos!$A$6:$A$205,B52,Gastos!$B$6:$B$205,"&lt;&gt;")&lt;&gt;1,"REVISAR: ID gasto inexistente/duplicado",IF(COUNTIFS($A$6:$A$405,A52)&gt;1,"REVISAR: ID pago duplicado",IF(D52&lt;=0,"REVISAR: importe",IF(OR(LEN(Datos!$B$20&amp;"")=0,C52&lt;Datos!$B$20,C52&gt;Datos!$B$23),"REVISAR: fecha fuera de intervalo",IF(E52="Efectivo","REVISAR: límites y recibí",IF(C52&gt;Datos!$B$21,"REVISAR: arts. 14.3 / 15.4","Sin alerta automática"))))))))</f>
        <v/>
      </c>
    </row>
    <row r="53" customFormat="false" ht="19.5" hidden="false" customHeight="true" outlineLevel="0" collapsed="false">
      <c r="A53" s="60" t="s">
        <v>366</v>
      </c>
      <c r="B53" s="61"/>
      <c r="C53" s="62"/>
      <c r="D53" s="63"/>
      <c r="E53" s="61"/>
      <c r="F53" s="61"/>
      <c r="G53" s="64" t="str">
        <f aca="false">IF(COUNTA(B53:F53)=0,"",IF(OR(LEN(A53&amp;"")=0,LEN(B53&amp;"")=0,LEN(C53&amp;"")=0,LEN(D53&amp;"")=0,LEN(E53&amp;"")=0),"REVISAR: faltan datos",IF(COUNTIFS(Gastos!$A$6:$A$205,B53,Gastos!$B$6:$B$205,"&lt;&gt;")&lt;&gt;1,"REVISAR: ID gasto inexistente/duplicado",IF(COUNTIFS($A$6:$A$405,A53)&gt;1,"REVISAR: ID pago duplicado",IF(D53&lt;=0,"REVISAR: importe",IF(OR(LEN(Datos!$B$20&amp;"")=0,C53&lt;Datos!$B$20,C53&gt;Datos!$B$23),"REVISAR: fecha fuera de intervalo",IF(E53="Efectivo","REVISAR: límites y recibí",IF(C53&gt;Datos!$B$21,"REVISAR: arts. 14.3 / 15.4","Sin alerta automática"))))))))</f>
        <v/>
      </c>
    </row>
    <row r="54" customFormat="false" ht="19.5" hidden="false" customHeight="true" outlineLevel="0" collapsed="false">
      <c r="A54" s="60" t="s">
        <v>367</v>
      </c>
      <c r="B54" s="61"/>
      <c r="C54" s="62"/>
      <c r="D54" s="63"/>
      <c r="E54" s="61"/>
      <c r="F54" s="61"/>
      <c r="G54" s="64" t="str">
        <f aca="false">IF(COUNTA(B54:F54)=0,"",IF(OR(LEN(A54&amp;"")=0,LEN(B54&amp;"")=0,LEN(C54&amp;"")=0,LEN(D54&amp;"")=0,LEN(E54&amp;"")=0),"REVISAR: faltan datos",IF(COUNTIFS(Gastos!$A$6:$A$205,B54,Gastos!$B$6:$B$205,"&lt;&gt;")&lt;&gt;1,"REVISAR: ID gasto inexistente/duplicado",IF(COUNTIFS($A$6:$A$405,A54)&gt;1,"REVISAR: ID pago duplicado",IF(D54&lt;=0,"REVISAR: importe",IF(OR(LEN(Datos!$B$20&amp;"")=0,C54&lt;Datos!$B$20,C54&gt;Datos!$B$23),"REVISAR: fecha fuera de intervalo",IF(E54="Efectivo","REVISAR: límites y recibí",IF(C54&gt;Datos!$B$21,"REVISAR: arts. 14.3 / 15.4","Sin alerta automática"))))))))</f>
        <v/>
      </c>
    </row>
    <row r="55" customFormat="false" ht="19.5" hidden="false" customHeight="true" outlineLevel="0" collapsed="false">
      <c r="A55" s="60" t="s">
        <v>368</v>
      </c>
      <c r="B55" s="61"/>
      <c r="C55" s="62"/>
      <c r="D55" s="63"/>
      <c r="E55" s="61"/>
      <c r="F55" s="61"/>
      <c r="G55" s="64" t="str">
        <f aca="false">IF(COUNTA(B55:F55)=0,"",IF(OR(LEN(A55&amp;"")=0,LEN(B55&amp;"")=0,LEN(C55&amp;"")=0,LEN(D55&amp;"")=0,LEN(E55&amp;"")=0),"REVISAR: faltan datos",IF(COUNTIFS(Gastos!$A$6:$A$205,B55,Gastos!$B$6:$B$205,"&lt;&gt;")&lt;&gt;1,"REVISAR: ID gasto inexistente/duplicado",IF(COUNTIFS($A$6:$A$405,A55)&gt;1,"REVISAR: ID pago duplicado",IF(D55&lt;=0,"REVISAR: importe",IF(OR(LEN(Datos!$B$20&amp;"")=0,C55&lt;Datos!$B$20,C55&gt;Datos!$B$23),"REVISAR: fecha fuera de intervalo",IF(E55="Efectivo","REVISAR: límites y recibí",IF(C55&gt;Datos!$B$21,"REVISAR: arts. 14.3 / 15.4","Sin alerta automática"))))))))</f>
        <v/>
      </c>
    </row>
    <row r="56" customFormat="false" ht="19.5" hidden="false" customHeight="true" outlineLevel="0" collapsed="false">
      <c r="A56" s="60" t="s">
        <v>369</v>
      </c>
      <c r="B56" s="61"/>
      <c r="C56" s="62"/>
      <c r="D56" s="63"/>
      <c r="E56" s="61"/>
      <c r="F56" s="61"/>
      <c r="G56" s="64" t="str">
        <f aca="false">IF(COUNTA(B56:F56)=0,"",IF(OR(LEN(A56&amp;"")=0,LEN(B56&amp;"")=0,LEN(C56&amp;"")=0,LEN(D56&amp;"")=0,LEN(E56&amp;"")=0),"REVISAR: faltan datos",IF(COUNTIFS(Gastos!$A$6:$A$205,B56,Gastos!$B$6:$B$205,"&lt;&gt;")&lt;&gt;1,"REVISAR: ID gasto inexistente/duplicado",IF(COUNTIFS($A$6:$A$405,A56)&gt;1,"REVISAR: ID pago duplicado",IF(D56&lt;=0,"REVISAR: importe",IF(OR(LEN(Datos!$B$20&amp;"")=0,C56&lt;Datos!$B$20,C56&gt;Datos!$B$23),"REVISAR: fecha fuera de intervalo",IF(E56="Efectivo","REVISAR: límites y recibí",IF(C56&gt;Datos!$B$21,"REVISAR: arts. 14.3 / 15.4","Sin alerta automática"))))))))</f>
        <v/>
      </c>
    </row>
    <row r="57" customFormat="false" ht="19.5" hidden="false" customHeight="true" outlineLevel="0" collapsed="false">
      <c r="A57" s="60" t="s">
        <v>370</v>
      </c>
      <c r="B57" s="61"/>
      <c r="C57" s="62"/>
      <c r="D57" s="63"/>
      <c r="E57" s="61"/>
      <c r="F57" s="61"/>
      <c r="G57" s="64" t="str">
        <f aca="false">IF(COUNTA(B57:F57)=0,"",IF(OR(LEN(A57&amp;"")=0,LEN(B57&amp;"")=0,LEN(C57&amp;"")=0,LEN(D57&amp;"")=0,LEN(E57&amp;"")=0),"REVISAR: faltan datos",IF(COUNTIFS(Gastos!$A$6:$A$205,B57,Gastos!$B$6:$B$205,"&lt;&gt;")&lt;&gt;1,"REVISAR: ID gasto inexistente/duplicado",IF(COUNTIFS($A$6:$A$405,A57)&gt;1,"REVISAR: ID pago duplicado",IF(D57&lt;=0,"REVISAR: importe",IF(OR(LEN(Datos!$B$20&amp;"")=0,C57&lt;Datos!$B$20,C57&gt;Datos!$B$23),"REVISAR: fecha fuera de intervalo",IF(E57="Efectivo","REVISAR: límites y recibí",IF(C57&gt;Datos!$B$21,"REVISAR: arts. 14.3 / 15.4","Sin alerta automática"))))))))</f>
        <v/>
      </c>
    </row>
    <row r="58" customFormat="false" ht="19.5" hidden="false" customHeight="true" outlineLevel="0" collapsed="false">
      <c r="A58" s="60" t="s">
        <v>371</v>
      </c>
      <c r="B58" s="61"/>
      <c r="C58" s="62"/>
      <c r="D58" s="63"/>
      <c r="E58" s="61"/>
      <c r="F58" s="61"/>
      <c r="G58" s="64" t="str">
        <f aca="false">IF(COUNTA(B58:F58)=0,"",IF(OR(LEN(A58&amp;"")=0,LEN(B58&amp;"")=0,LEN(C58&amp;"")=0,LEN(D58&amp;"")=0,LEN(E58&amp;"")=0),"REVISAR: faltan datos",IF(COUNTIFS(Gastos!$A$6:$A$205,B58,Gastos!$B$6:$B$205,"&lt;&gt;")&lt;&gt;1,"REVISAR: ID gasto inexistente/duplicado",IF(COUNTIFS($A$6:$A$405,A58)&gt;1,"REVISAR: ID pago duplicado",IF(D58&lt;=0,"REVISAR: importe",IF(OR(LEN(Datos!$B$20&amp;"")=0,C58&lt;Datos!$B$20,C58&gt;Datos!$B$23),"REVISAR: fecha fuera de intervalo",IF(E58="Efectivo","REVISAR: límites y recibí",IF(C58&gt;Datos!$B$21,"REVISAR: arts. 14.3 / 15.4","Sin alerta automática"))))))))</f>
        <v/>
      </c>
    </row>
    <row r="59" customFormat="false" ht="19.5" hidden="false" customHeight="true" outlineLevel="0" collapsed="false">
      <c r="A59" s="60" t="s">
        <v>372</v>
      </c>
      <c r="B59" s="61"/>
      <c r="C59" s="62"/>
      <c r="D59" s="63"/>
      <c r="E59" s="61"/>
      <c r="F59" s="61"/>
      <c r="G59" s="64" t="str">
        <f aca="false">IF(COUNTA(B59:F59)=0,"",IF(OR(LEN(A59&amp;"")=0,LEN(B59&amp;"")=0,LEN(C59&amp;"")=0,LEN(D59&amp;"")=0,LEN(E59&amp;"")=0),"REVISAR: faltan datos",IF(COUNTIFS(Gastos!$A$6:$A$205,B59,Gastos!$B$6:$B$205,"&lt;&gt;")&lt;&gt;1,"REVISAR: ID gasto inexistente/duplicado",IF(COUNTIFS($A$6:$A$405,A59)&gt;1,"REVISAR: ID pago duplicado",IF(D59&lt;=0,"REVISAR: importe",IF(OR(LEN(Datos!$B$20&amp;"")=0,C59&lt;Datos!$B$20,C59&gt;Datos!$B$23),"REVISAR: fecha fuera de intervalo",IF(E59="Efectivo","REVISAR: límites y recibí",IF(C59&gt;Datos!$B$21,"REVISAR: arts. 14.3 / 15.4","Sin alerta automática"))))))))</f>
        <v/>
      </c>
    </row>
    <row r="60" customFormat="false" ht="19.5" hidden="false" customHeight="true" outlineLevel="0" collapsed="false">
      <c r="A60" s="60" t="s">
        <v>373</v>
      </c>
      <c r="B60" s="61"/>
      <c r="C60" s="62"/>
      <c r="D60" s="63"/>
      <c r="E60" s="61"/>
      <c r="F60" s="61"/>
      <c r="G60" s="64" t="str">
        <f aca="false">IF(COUNTA(B60:F60)=0,"",IF(OR(LEN(A60&amp;"")=0,LEN(B60&amp;"")=0,LEN(C60&amp;"")=0,LEN(D60&amp;"")=0,LEN(E60&amp;"")=0),"REVISAR: faltan datos",IF(COUNTIFS(Gastos!$A$6:$A$205,B60,Gastos!$B$6:$B$205,"&lt;&gt;")&lt;&gt;1,"REVISAR: ID gasto inexistente/duplicado",IF(COUNTIFS($A$6:$A$405,A60)&gt;1,"REVISAR: ID pago duplicado",IF(D60&lt;=0,"REVISAR: importe",IF(OR(LEN(Datos!$B$20&amp;"")=0,C60&lt;Datos!$B$20,C60&gt;Datos!$B$23),"REVISAR: fecha fuera de intervalo",IF(E60="Efectivo","REVISAR: límites y recibí",IF(C60&gt;Datos!$B$21,"REVISAR: arts. 14.3 / 15.4","Sin alerta automática"))))))))</f>
        <v/>
      </c>
    </row>
    <row r="61" customFormat="false" ht="19.5" hidden="false" customHeight="true" outlineLevel="0" collapsed="false">
      <c r="A61" s="60" t="s">
        <v>374</v>
      </c>
      <c r="B61" s="61"/>
      <c r="C61" s="62"/>
      <c r="D61" s="63"/>
      <c r="E61" s="61"/>
      <c r="F61" s="61"/>
      <c r="G61" s="64" t="str">
        <f aca="false">IF(COUNTA(B61:F61)=0,"",IF(OR(LEN(A61&amp;"")=0,LEN(B61&amp;"")=0,LEN(C61&amp;"")=0,LEN(D61&amp;"")=0,LEN(E61&amp;"")=0),"REVISAR: faltan datos",IF(COUNTIFS(Gastos!$A$6:$A$205,B61,Gastos!$B$6:$B$205,"&lt;&gt;")&lt;&gt;1,"REVISAR: ID gasto inexistente/duplicado",IF(COUNTIFS($A$6:$A$405,A61)&gt;1,"REVISAR: ID pago duplicado",IF(D61&lt;=0,"REVISAR: importe",IF(OR(LEN(Datos!$B$20&amp;"")=0,C61&lt;Datos!$B$20,C61&gt;Datos!$B$23),"REVISAR: fecha fuera de intervalo",IF(E61="Efectivo","REVISAR: límites y recibí",IF(C61&gt;Datos!$B$21,"REVISAR: arts. 14.3 / 15.4","Sin alerta automática"))))))))</f>
        <v/>
      </c>
    </row>
    <row r="62" customFormat="false" ht="19.5" hidden="false" customHeight="true" outlineLevel="0" collapsed="false">
      <c r="A62" s="60" t="s">
        <v>375</v>
      </c>
      <c r="B62" s="61"/>
      <c r="C62" s="62"/>
      <c r="D62" s="63"/>
      <c r="E62" s="61"/>
      <c r="F62" s="61"/>
      <c r="G62" s="64" t="str">
        <f aca="false">IF(COUNTA(B62:F62)=0,"",IF(OR(LEN(A62&amp;"")=0,LEN(B62&amp;"")=0,LEN(C62&amp;"")=0,LEN(D62&amp;"")=0,LEN(E62&amp;"")=0),"REVISAR: faltan datos",IF(COUNTIFS(Gastos!$A$6:$A$205,B62,Gastos!$B$6:$B$205,"&lt;&gt;")&lt;&gt;1,"REVISAR: ID gasto inexistente/duplicado",IF(COUNTIFS($A$6:$A$405,A62)&gt;1,"REVISAR: ID pago duplicado",IF(D62&lt;=0,"REVISAR: importe",IF(OR(LEN(Datos!$B$20&amp;"")=0,C62&lt;Datos!$B$20,C62&gt;Datos!$B$23),"REVISAR: fecha fuera de intervalo",IF(E62="Efectivo","REVISAR: límites y recibí",IF(C62&gt;Datos!$B$21,"REVISAR: arts. 14.3 / 15.4","Sin alerta automática"))))))))</f>
        <v/>
      </c>
    </row>
    <row r="63" customFormat="false" ht="19.5" hidden="false" customHeight="true" outlineLevel="0" collapsed="false">
      <c r="A63" s="60" t="s">
        <v>376</v>
      </c>
      <c r="B63" s="61"/>
      <c r="C63" s="62"/>
      <c r="D63" s="63"/>
      <c r="E63" s="61"/>
      <c r="F63" s="61"/>
      <c r="G63" s="64" t="str">
        <f aca="false">IF(COUNTA(B63:F63)=0,"",IF(OR(LEN(A63&amp;"")=0,LEN(B63&amp;"")=0,LEN(C63&amp;"")=0,LEN(D63&amp;"")=0,LEN(E63&amp;"")=0),"REVISAR: faltan datos",IF(COUNTIFS(Gastos!$A$6:$A$205,B63,Gastos!$B$6:$B$205,"&lt;&gt;")&lt;&gt;1,"REVISAR: ID gasto inexistente/duplicado",IF(COUNTIFS($A$6:$A$405,A63)&gt;1,"REVISAR: ID pago duplicado",IF(D63&lt;=0,"REVISAR: importe",IF(OR(LEN(Datos!$B$20&amp;"")=0,C63&lt;Datos!$B$20,C63&gt;Datos!$B$23),"REVISAR: fecha fuera de intervalo",IF(E63="Efectivo","REVISAR: límites y recibí",IF(C63&gt;Datos!$B$21,"REVISAR: arts. 14.3 / 15.4","Sin alerta automática"))))))))</f>
        <v/>
      </c>
    </row>
    <row r="64" customFormat="false" ht="19.5" hidden="false" customHeight="true" outlineLevel="0" collapsed="false">
      <c r="A64" s="60" t="s">
        <v>377</v>
      </c>
      <c r="B64" s="61"/>
      <c r="C64" s="62"/>
      <c r="D64" s="63"/>
      <c r="E64" s="61"/>
      <c r="F64" s="61"/>
      <c r="G64" s="64" t="str">
        <f aca="false">IF(COUNTA(B64:F64)=0,"",IF(OR(LEN(A64&amp;"")=0,LEN(B64&amp;"")=0,LEN(C64&amp;"")=0,LEN(D64&amp;"")=0,LEN(E64&amp;"")=0),"REVISAR: faltan datos",IF(COUNTIFS(Gastos!$A$6:$A$205,B64,Gastos!$B$6:$B$205,"&lt;&gt;")&lt;&gt;1,"REVISAR: ID gasto inexistente/duplicado",IF(COUNTIFS($A$6:$A$405,A64)&gt;1,"REVISAR: ID pago duplicado",IF(D64&lt;=0,"REVISAR: importe",IF(OR(LEN(Datos!$B$20&amp;"")=0,C64&lt;Datos!$B$20,C64&gt;Datos!$B$23),"REVISAR: fecha fuera de intervalo",IF(E64="Efectivo","REVISAR: límites y recibí",IF(C64&gt;Datos!$B$21,"REVISAR: arts. 14.3 / 15.4","Sin alerta automática"))))))))</f>
        <v/>
      </c>
    </row>
    <row r="65" customFormat="false" ht="19.5" hidden="false" customHeight="true" outlineLevel="0" collapsed="false">
      <c r="A65" s="60" t="s">
        <v>378</v>
      </c>
      <c r="B65" s="61"/>
      <c r="C65" s="62"/>
      <c r="D65" s="63"/>
      <c r="E65" s="61"/>
      <c r="F65" s="61"/>
      <c r="G65" s="64" t="str">
        <f aca="false">IF(COUNTA(B65:F65)=0,"",IF(OR(LEN(A65&amp;"")=0,LEN(B65&amp;"")=0,LEN(C65&amp;"")=0,LEN(D65&amp;"")=0,LEN(E65&amp;"")=0),"REVISAR: faltan datos",IF(COUNTIFS(Gastos!$A$6:$A$205,B65,Gastos!$B$6:$B$205,"&lt;&gt;")&lt;&gt;1,"REVISAR: ID gasto inexistente/duplicado",IF(COUNTIFS($A$6:$A$405,A65)&gt;1,"REVISAR: ID pago duplicado",IF(D65&lt;=0,"REVISAR: importe",IF(OR(LEN(Datos!$B$20&amp;"")=0,C65&lt;Datos!$B$20,C65&gt;Datos!$B$23),"REVISAR: fecha fuera de intervalo",IF(E65="Efectivo","REVISAR: límites y recibí",IF(C65&gt;Datos!$B$21,"REVISAR: arts. 14.3 / 15.4","Sin alerta automática"))))))))</f>
        <v/>
      </c>
    </row>
    <row r="66" customFormat="false" ht="19.5" hidden="false" customHeight="true" outlineLevel="0" collapsed="false">
      <c r="A66" s="60" t="s">
        <v>379</v>
      </c>
      <c r="B66" s="61"/>
      <c r="C66" s="62"/>
      <c r="D66" s="63"/>
      <c r="E66" s="61"/>
      <c r="F66" s="61"/>
      <c r="G66" s="64" t="str">
        <f aca="false">IF(COUNTA(B66:F66)=0,"",IF(OR(LEN(A66&amp;"")=0,LEN(B66&amp;"")=0,LEN(C66&amp;"")=0,LEN(D66&amp;"")=0,LEN(E66&amp;"")=0),"REVISAR: faltan datos",IF(COUNTIFS(Gastos!$A$6:$A$205,B66,Gastos!$B$6:$B$205,"&lt;&gt;")&lt;&gt;1,"REVISAR: ID gasto inexistente/duplicado",IF(COUNTIFS($A$6:$A$405,A66)&gt;1,"REVISAR: ID pago duplicado",IF(D66&lt;=0,"REVISAR: importe",IF(OR(LEN(Datos!$B$20&amp;"")=0,C66&lt;Datos!$B$20,C66&gt;Datos!$B$23),"REVISAR: fecha fuera de intervalo",IF(E66="Efectivo","REVISAR: límites y recibí",IF(C66&gt;Datos!$B$21,"REVISAR: arts. 14.3 / 15.4","Sin alerta automática"))))))))</f>
        <v/>
      </c>
    </row>
    <row r="67" customFormat="false" ht="19.5" hidden="false" customHeight="true" outlineLevel="0" collapsed="false">
      <c r="A67" s="60" t="s">
        <v>380</v>
      </c>
      <c r="B67" s="61"/>
      <c r="C67" s="62"/>
      <c r="D67" s="63"/>
      <c r="E67" s="61"/>
      <c r="F67" s="61"/>
      <c r="G67" s="64" t="str">
        <f aca="false">IF(COUNTA(B67:F67)=0,"",IF(OR(LEN(A67&amp;"")=0,LEN(B67&amp;"")=0,LEN(C67&amp;"")=0,LEN(D67&amp;"")=0,LEN(E67&amp;"")=0),"REVISAR: faltan datos",IF(COUNTIFS(Gastos!$A$6:$A$205,B67,Gastos!$B$6:$B$205,"&lt;&gt;")&lt;&gt;1,"REVISAR: ID gasto inexistente/duplicado",IF(COUNTIFS($A$6:$A$405,A67)&gt;1,"REVISAR: ID pago duplicado",IF(D67&lt;=0,"REVISAR: importe",IF(OR(LEN(Datos!$B$20&amp;"")=0,C67&lt;Datos!$B$20,C67&gt;Datos!$B$23),"REVISAR: fecha fuera de intervalo",IF(E67="Efectivo","REVISAR: límites y recibí",IF(C67&gt;Datos!$B$21,"REVISAR: arts. 14.3 / 15.4","Sin alerta automática"))))))))</f>
        <v/>
      </c>
    </row>
    <row r="68" customFormat="false" ht="19.5" hidden="false" customHeight="true" outlineLevel="0" collapsed="false">
      <c r="A68" s="60" t="s">
        <v>381</v>
      </c>
      <c r="B68" s="61"/>
      <c r="C68" s="62"/>
      <c r="D68" s="63"/>
      <c r="E68" s="61"/>
      <c r="F68" s="61"/>
      <c r="G68" s="64" t="str">
        <f aca="false">IF(COUNTA(B68:F68)=0,"",IF(OR(LEN(A68&amp;"")=0,LEN(B68&amp;"")=0,LEN(C68&amp;"")=0,LEN(D68&amp;"")=0,LEN(E68&amp;"")=0),"REVISAR: faltan datos",IF(COUNTIFS(Gastos!$A$6:$A$205,B68,Gastos!$B$6:$B$205,"&lt;&gt;")&lt;&gt;1,"REVISAR: ID gasto inexistente/duplicado",IF(COUNTIFS($A$6:$A$405,A68)&gt;1,"REVISAR: ID pago duplicado",IF(D68&lt;=0,"REVISAR: importe",IF(OR(LEN(Datos!$B$20&amp;"")=0,C68&lt;Datos!$B$20,C68&gt;Datos!$B$23),"REVISAR: fecha fuera de intervalo",IF(E68="Efectivo","REVISAR: límites y recibí",IF(C68&gt;Datos!$B$21,"REVISAR: arts. 14.3 / 15.4","Sin alerta automática"))))))))</f>
        <v/>
      </c>
    </row>
    <row r="69" customFormat="false" ht="19.5" hidden="false" customHeight="true" outlineLevel="0" collapsed="false">
      <c r="A69" s="60" t="s">
        <v>382</v>
      </c>
      <c r="B69" s="61"/>
      <c r="C69" s="62"/>
      <c r="D69" s="63"/>
      <c r="E69" s="61"/>
      <c r="F69" s="61"/>
      <c r="G69" s="64" t="str">
        <f aca="false">IF(COUNTA(B69:F69)=0,"",IF(OR(LEN(A69&amp;"")=0,LEN(B69&amp;"")=0,LEN(C69&amp;"")=0,LEN(D69&amp;"")=0,LEN(E69&amp;"")=0),"REVISAR: faltan datos",IF(COUNTIFS(Gastos!$A$6:$A$205,B69,Gastos!$B$6:$B$205,"&lt;&gt;")&lt;&gt;1,"REVISAR: ID gasto inexistente/duplicado",IF(COUNTIFS($A$6:$A$405,A69)&gt;1,"REVISAR: ID pago duplicado",IF(D69&lt;=0,"REVISAR: importe",IF(OR(LEN(Datos!$B$20&amp;"")=0,C69&lt;Datos!$B$20,C69&gt;Datos!$B$23),"REVISAR: fecha fuera de intervalo",IF(E69="Efectivo","REVISAR: límites y recibí",IF(C69&gt;Datos!$B$21,"REVISAR: arts. 14.3 / 15.4","Sin alerta automática"))))))))</f>
        <v/>
      </c>
    </row>
    <row r="70" customFormat="false" ht="19.5" hidden="false" customHeight="true" outlineLevel="0" collapsed="false">
      <c r="A70" s="60" t="s">
        <v>383</v>
      </c>
      <c r="B70" s="61"/>
      <c r="C70" s="62"/>
      <c r="D70" s="63"/>
      <c r="E70" s="61"/>
      <c r="F70" s="61"/>
      <c r="G70" s="64" t="str">
        <f aca="false">IF(COUNTA(B70:F70)=0,"",IF(OR(LEN(A70&amp;"")=0,LEN(B70&amp;"")=0,LEN(C70&amp;"")=0,LEN(D70&amp;"")=0,LEN(E70&amp;"")=0),"REVISAR: faltan datos",IF(COUNTIFS(Gastos!$A$6:$A$205,B70,Gastos!$B$6:$B$205,"&lt;&gt;")&lt;&gt;1,"REVISAR: ID gasto inexistente/duplicado",IF(COUNTIFS($A$6:$A$405,A70)&gt;1,"REVISAR: ID pago duplicado",IF(D70&lt;=0,"REVISAR: importe",IF(OR(LEN(Datos!$B$20&amp;"")=0,C70&lt;Datos!$B$20,C70&gt;Datos!$B$23),"REVISAR: fecha fuera de intervalo",IF(E70="Efectivo","REVISAR: límites y recibí",IF(C70&gt;Datos!$B$21,"REVISAR: arts. 14.3 / 15.4","Sin alerta automática"))))))))</f>
        <v/>
      </c>
    </row>
    <row r="71" customFormat="false" ht="19.5" hidden="false" customHeight="true" outlineLevel="0" collapsed="false">
      <c r="A71" s="60" t="s">
        <v>384</v>
      </c>
      <c r="B71" s="61"/>
      <c r="C71" s="62"/>
      <c r="D71" s="63"/>
      <c r="E71" s="61"/>
      <c r="F71" s="61"/>
      <c r="G71" s="64" t="str">
        <f aca="false">IF(COUNTA(B71:F71)=0,"",IF(OR(LEN(A71&amp;"")=0,LEN(B71&amp;"")=0,LEN(C71&amp;"")=0,LEN(D71&amp;"")=0,LEN(E71&amp;"")=0),"REVISAR: faltan datos",IF(COUNTIFS(Gastos!$A$6:$A$205,B71,Gastos!$B$6:$B$205,"&lt;&gt;")&lt;&gt;1,"REVISAR: ID gasto inexistente/duplicado",IF(COUNTIFS($A$6:$A$405,A71)&gt;1,"REVISAR: ID pago duplicado",IF(D71&lt;=0,"REVISAR: importe",IF(OR(LEN(Datos!$B$20&amp;"")=0,C71&lt;Datos!$B$20,C71&gt;Datos!$B$23),"REVISAR: fecha fuera de intervalo",IF(E71="Efectivo","REVISAR: límites y recibí",IF(C71&gt;Datos!$B$21,"REVISAR: arts. 14.3 / 15.4","Sin alerta automática"))))))))</f>
        <v/>
      </c>
    </row>
    <row r="72" customFormat="false" ht="19.5" hidden="false" customHeight="true" outlineLevel="0" collapsed="false">
      <c r="A72" s="60" t="s">
        <v>385</v>
      </c>
      <c r="B72" s="61"/>
      <c r="C72" s="62"/>
      <c r="D72" s="63"/>
      <c r="E72" s="61"/>
      <c r="F72" s="61"/>
      <c r="G72" s="64" t="str">
        <f aca="false">IF(COUNTA(B72:F72)=0,"",IF(OR(LEN(A72&amp;"")=0,LEN(B72&amp;"")=0,LEN(C72&amp;"")=0,LEN(D72&amp;"")=0,LEN(E72&amp;"")=0),"REVISAR: faltan datos",IF(COUNTIFS(Gastos!$A$6:$A$205,B72,Gastos!$B$6:$B$205,"&lt;&gt;")&lt;&gt;1,"REVISAR: ID gasto inexistente/duplicado",IF(COUNTIFS($A$6:$A$405,A72)&gt;1,"REVISAR: ID pago duplicado",IF(D72&lt;=0,"REVISAR: importe",IF(OR(LEN(Datos!$B$20&amp;"")=0,C72&lt;Datos!$B$20,C72&gt;Datos!$B$23),"REVISAR: fecha fuera de intervalo",IF(E72="Efectivo","REVISAR: límites y recibí",IF(C72&gt;Datos!$B$21,"REVISAR: arts. 14.3 / 15.4","Sin alerta automática"))))))))</f>
        <v/>
      </c>
    </row>
    <row r="73" customFormat="false" ht="19.5" hidden="false" customHeight="true" outlineLevel="0" collapsed="false">
      <c r="A73" s="60" t="s">
        <v>386</v>
      </c>
      <c r="B73" s="61"/>
      <c r="C73" s="62"/>
      <c r="D73" s="63"/>
      <c r="E73" s="61"/>
      <c r="F73" s="61"/>
      <c r="G73" s="64" t="str">
        <f aca="false">IF(COUNTA(B73:F73)=0,"",IF(OR(LEN(A73&amp;"")=0,LEN(B73&amp;"")=0,LEN(C73&amp;"")=0,LEN(D73&amp;"")=0,LEN(E73&amp;"")=0),"REVISAR: faltan datos",IF(COUNTIFS(Gastos!$A$6:$A$205,B73,Gastos!$B$6:$B$205,"&lt;&gt;")&lt;&gt;1,"REVISAR: ID gasto inexistente/duplicado",IF(COUNTIFS($A$6:$A$405,A73)&gt;1,"REVISAR: ID pago duplicado",IF(D73&lt;=0,"REVISAR: importe",IF(OR(LEN(Datos!$B$20&amp;"")=0,C73&lt;Datos!$B$20,C73&gt;Datos!$B$23),"REVISAR: fecha fuera de intervalo",IF(E73="Efectivo","REVISAR: límites y recibí",IF(C73&gt;Datos!$B$21,"REVISAR: arts. 14.3 / 15.4","Sin alerta automática"))))))))</f>
        <v/>
      </c>
    </row>
    <row r="74" customFormat="false" ht="19.5" hidden="false" customHeight="true" outlineLevel="0" collapsed="false">
      <c r="A74" s="60" t="s">
        <v>387</v>
      </c>
      <c r="B74" s="61"/>
      <c r="C74" s="62"/>
      <c r="D74" s="63"/>
      <c r="E74" s="61"/>
      <c r="F74" s="61"/>
      <c r="G74" s="64" t="str">
        <f aca="false">IF(COUNTA(B74:F74)=0,"",IF(OR(LEN(A74&amp;"")=0,LEN(B74&amp;"")=0,LEN(C74&amp;"")=0,LEN(D74&amp;"")=0,LEN(E74&amp;"")=0),"REVISAR: faltan datos",IF(COUNTIFS(Gastos!$A$6:$A$205,B74,Gastos!$B$6:$B$205,"&lt;&gt;")&lt;&gt;1,"REVISAR: ID gasto inexistente/duplicado",IF(COUNTIFS($A$6:$A$405,A74)&gt;1,"REVISAR: ID pago duplicado",IF(D74&lt;=0,"REVISAR: importe",IF(OR(LEN(Datos!$B$20&amp;"")=0,C74&lt;Datos!$B$20,C74&gt;Datos!$B$23),"REVISAR: fecha fuera de intervalo",IF(E74="Efectivo","REVISAR: límites y recibí",IF(C74&gt;Datos!$B$21,"REVISAR: arts. 14.3 / 15.4","Sin alerta automática"))))))))</f>
        <v/>
      </c>
    </row>
    <row r="75" customFormat="false" ht="19.5" hidden="false" customHeight="true" outlineLevel="0" collapsed="false">
      <c r="A75" s="60" t="s">
        <v>388</v>
      </c>
      <c r="B75" s="61"/>
      <c r="C75" s="62"/>
      <c r="D75" s="63"/>
      <c r="E75" s="61"/>
      <c r="F75" s="61"/>
      <c r="G75" s="64" t="str">
        <f aca="false">IF(COUNTA(B75:F75)=0,"",IF(OR(LEN(A75&amp;"")=0,LEN(B75&amp;"")=0,LEN(C75&amp;"")=0,LEN(D75&amp;"")=0,LEN(E75&amp;"")=0),"REVISAR: faltan datos",IF(COUNTIFS(Gastos!$A$6:$A$205,B75,Gastos!$B$6:$B$205,"&lt;&gt;")&lt;&gt;1,"REVISAR: ID gasto inexistente/duplicado",IF(COUNTIFS($A$6:$A$405,A75)&gt;1,"REVISAR: ID pago duplicado",IF(D75&lt;=0,"REVISAR: importe",IF(OR(LEN(Datos!$B$20&amp;"")=0,C75&lt;Datos!$B$20,C75&gt;Datos!$B$23),"REVISAR: fecha fuera de intervalo",IF(E75="Efectivo","REVISAR: límites y recibí",IF(C75&gt;Datos!$B$21,"REVISAR: arts. 14.3 / 15.4","Sin alerta automática"))))))))</f>
        <v/>
      </c>
    </row>
    <row r="76" customFormat="false" ht="19.5" hidden="false" customHeight="true" outlineLevel="0" collapsed="false">
      <c r="A76" s="60" t="s">
        <v>389</v>
      </c>
      <c r="B76" s="61"/>
      <c r="C76" s="62"/>
      <c r="D76" s="63"/>
      <c r="E76" s="61"/>
      <c r="F76" s="61"/>
      <c r="G76" s="64" t="str">
        <f aca="false">IF(COUNTA(B76:F76)=0,"",IF(OR(LEN(A76&amp;"")=0,LEN(B76&amp;"")=0,LEN(C76&amp;"")=0,LEN(D76&amp;"")=0,LEN(E76&amp;"")=0),"REVISAR: faltan datos",IF(COUNTIFS(Gastos!$A$6:$A$205,B76,Gastos!$B$6:$B$205,"&lt;&gt;")&lt;&gt;1,"REVISAR: ID gasto inexistente/duplicado",IF(COUNTIFS($A$6:$A$405,A76)&gt;1,"REVISAR: ID pago duplicado",IF(D76&lt;=0,"REVISAR: importe",IF(OR(LEN(Datos!$B$20&amp;"")=0,C76&lt;Datos!$B$20,C76&gt;Datos!$B$23),"REVISAR: fecha fuera de intervalo",IF(E76="Efectivo","REVISAR: límites y recibí",IF(C76&gt;Datos!$B$21,"REVISAR: arts. 14.3 / 15.4","Sin alerta automática"))))))))</f>
        <v/>
      </c>
    </row>
    <row r="77" customFormat="false" ht="19.5" hidden="false" customHeight="true" outlineLevel="0" collapsed="false">
      <c r="A77" s="60" t="s">
        <v>390</v>
      </c>
      <c r="B77" s="61"/>
      <c r="C77" s="62"/>
      <c r="D77" s="63"/>
      <c r="E77" s="61"/>
      <c r="F77" s="61"/>
      <c r="G77" s="64" t="str">
        <f aca="false">IF(COUNTA(B77:F77)=0,"",IF(OR(LEN(A77&amp;"")=0,LEN(B77&amp;"")=0,LEN(C77&amp;"")=0,LEN(D77&amp;"")=0,LEN(E77&amp;"")=0),"REVISAR: faltan datos",IF(COUNTIFS(Gastos!$A$6:$A$205,B77,Gastos!$B$6:$B$205,"&lt;&gt;")&lt;&gt;1,"REVISAR: ID gasto inexistente/duplicado",IF(COUNTIFS($A$6:$A$405,A77)&gt;1,"REVISAR: ID pago duplicado",IF(D77&lt;=0,"REVISAR: importe",IF(OR(LEN(Datos!$B$20&amp;"")=0,C77&lt;Datos!$B$20,C77&gt;Datos!$B$23),"REVISAR: fecha fuera de intervalo",IF(E77="Efectivo","REVISAR: límites y recibí",IF(C77&gt;Datos!$B$21,"REVISAR: arts. 14.3 / 15.4","Sin alerta automática"))))))))</f>
        <v/>
      </c>
    </row>
    <row r="78" customFormat="false" ht="19.5" hidden="false" customHeight="true" outlineLevel="0" collapsed="false">
      <c r="A78" s="60" t="s">
        <v>391</v>
      </c>
      <c r="B78" s="61"/>
      <c r="C78" s="62"/>
      <c r="D78" s="63"/>
      <c r="E78" s="61"/>
      <c r="F78" s="61"/>
      <c r="G78" s="64" t="str">
        <f aca="false">IF(COUNTA(B78:F78)=0,"",IF(OR(LEN(A78&amp;"")=0,LEN(B78&amp;"")=0,LEN(C78&amp;"")=0,LEN(D78&amp;"")=0,LEN(E78&amp;"")=0),"REVISAR: faltan datos",IF(COUNTIFS(Gastos!$A$6:$A$205,B78,Gastos!$B$6:$B$205,"&lt;&gt;")&lt;&gt;1,"REVISAR: ID gasto inexistente/duplicado",IF(COUNTIFS($A$6:$A$405,A78)&gt;1,"REVISAR: ID pago duplicado",IF(D78&lt;=0,"REVISAR: importe",IF(OR(LEN(Datos!$B$20&amp;"")=0,C78&lt;Datos!$B$20,C78&gt;Datos!$B$23),"REVISAR: fecha fuera de intervalo",IF(E78="Efectivo","REVISAR: límites y recibí",IF(C78&gt;Datos!$B$21,"REVISAR: arts. 14.3 / 15.4","Sin alerta automática"))))))))</f>
        <v/>
      </c>
    </row>
    <row r="79" customFormat="false" ht="19.5" hidden="false" customHeight="true" outlineLevel="0" collapsed="false">
      <c r="A79" s="60" t="s">
        <v>392</v>
      </c>
      <c r="B79" s="61"/>
      <c r="C79" s="62"/>
      <c r="D79" s="63"/>
      <c r="E79" s="61"/>
      <c r="F79" s="61"/>
      <c r="G79" s="64" t="str">
        <f aca="false">IF(COUNTA(B79:F79)=0,"",IF(OR(LEN(A79&amp;"")=0,LEN(B79&amp;"")=0,LEN(C79&amp;"")=0,LEN(D79&amp;"")=0,LEN(E79&amp;"")=0),"REVISAR: faltan datos",IF(COUNTIFS(Gastos!$A$6:$A$205,B79,Gastos!$B$6:$B$205,"&lt;&gt;")&lt;&gt;1,"REVISAR: ID gasto inexistente/duplicado",IF(COUNTIFS($A$6:$A$405,A79)&gt;1,"REVISAR: ID pago duplicado",IF(D79&lt;=0,"REVISAR: importe",IF(OR(LEN(Datos!$B$20&amp;"")=0,C79&lt;Datos!$B$20,C79&gt;Datos!$B$23),"REVISAR: fecha fuera de intervalo",IF(E79="Efectivo","REVISAR: límites y recibí",IF(C79&gt;Datos!$B$21,"REVISAR: arts. 14.3 / 15.4","Sin alerta automática"))))))))</f>
        <v/>
      </c>
    </row>
    <row r="80" customFormat="false" ht="19.5" hidden="false" customHeight="true" outlineLevel="0" collapsed="false">
      <c r="A80" s="60" t="s">
        <v>393</v>
      </c>
      <c r="B80" s="61"/>
      <c r="C80" s="62"/>
      <c r="D80" s="63"/>
      <c r="E80" s="61"/>
      <c r="F80" s="61"/>
      <c r="G80" s="64" t="str">
        <f aca="false">IF(COUNTA(B80:F80)=0,"",IF(OR(LEN(A80&amp;"")=0,LEN(B80&amp;"")=0,LEN(C80&amp;"")=0,LEN(D80&amp;"")=0,LEN(E80&amp;"")=0),"REVISAR: faltan datos",IF(COUNTIFS(Gastos!$A$6:$A$205,B80,Gastos!$B$6:$B$205,"&lt;&gt;")&lt;&gt;1,"REVISAR: ID gasto inexistente/duplicado",IF(COUNTIFS($A$6:$A$405,A80)&gt;1,"REVISAR: ID pago duplicado",IF(D80&lt;=0,"REVISAR: importe",IF(OR(LEN(Datos!$B$20&amp;"")=0,C80&lt;Datos!$B$20,C80&gt;Datos!$B$23),"REVISAR: fecha fuera de intervalo",IF(E80="Efectivo","REVISAR: límites y recibí",IF(C80&gt;Datos!$B$21,"REVISAR: arts. 14.3 / 15.4","Sin alerta automática"))))))))</f>
        <v/>
      </c>
    </row>
    <row r="81" customFormat="false" ht="19.5" hidden="false" customHeight="true" outlineLevel="0" collapsed="false">
      <c r="A81" s="60" t="s">
        <v>394</v>
      </c>
      <c r="B81" s="61"/>
      <c r="C81" s="62"/>
      <c r="D81" s="63"/>
      <c r="E81" s="61"/>
      <c r="F81" s="61"/>
      <c r="G81" s="64" t="str">
        <f aca="false">IF(COUNTA(B81:F81)=0,"",IF(OR(LEN(A81&amp;"")=0,LEN(B81&amp;"")=0,LEN(C81&amp;"")=0,LEN(D81&amp;"")=0,LEN(E81&amp;"")=0),"REVISAR: faltan datos",IF(COUNTIFS(Gastos!$A$6:$A$205,B81,Gastos!$B$6:$B$205,"&lt;&gt;")&lt;&gt;1,"REVISAR: ID gasto inexistente/duplicado",IF(COUNTIFS($A$6:$A$405,A81)&gt;1,"REVISAR: ID pago duplicado",IF(D81&lt;=0,"REVISAR: importe",IF(OR(LEN(Datos!$B$20&amp;"")=0,C81&lt;Datos!$B$20,C81&gt;Datos!$B$23),"REVISAR: fecha fuera de intervalo",IF(E81="Efectivo","REVISAR: límites y recibí",IF(C81&gt;Datos!$B$21,"REVISAR: arts. 14.3 / 15.4","Sin alerta automática"))))))))</f>
        <v/>
      </c>
    </row>
    <row r="82" customFormat="false" ht="19.5" hidden="false" customHeight="true" outlineLevel="0" collapsed="false">
      <c r="A82" s="60" t="s">
        <v>395</v>
      </c>
      <c r="B82" s="61"/>
      <c r="C82" s="62"/>
      <c r="D82" s="63"/>
      <c r="E82" s="61"/>
      <c r="F82" s="61"/>
      <c r="G82" s="64" t="str">
        <f aca="false">IF(COUNTA(B82:F82)=0,"",IF(OR(LEN(A82&amp;"")=0,LEN(B82&amp;"")=0,LEN(C82&amp;"")=0,LEN(D82&amp;"")=0,LEN(E82&amp;"")=0),"REVISAR: faltan datos",IF(COUNTIFS(Gastos!$A$6:$A$205,B82,Gastos!$B$6:$B$205,"&lt;&gt;")&lt;&gt;1,"REVISAR: ID gasto inexistente/duplicado",IF(COUNTIFS($A$6:$A$405,A82)&gt;1,"REVISAR: ID pago duplicado",IF(D82&lt;=0,"REVISAR: importe",IF(OR(LEN(Datos!$B$20&amp;"")=0,C82&lt;Datos!$B$20,C82&gt;Datos!$B$23),"REVISAR: fecha fuera de intervalo",IF(E82="Efectivo","REVISAR: límites y recibí",IF(C82&gt;Datos!$B$21,"REVISAR: arts. 14.3 / 15.4","Sin alerta automática"))))))))</f>
        <v/>
      </c>
    </row>
    <row r="83" customFormat="false" ht="19.5" hidden="false" customHeight="true" outlineLevel="0" collapsed="false">
      <c r="A83" s="60" t="s">
        <v>396</v>
      </c>
      <c r="B83" s="61"/>
      <c r="C83" s="62"/>
      <c r="D83" s="63"/>
      <c r="E83" s="61"/>
      <c r="F83" s="61"/>
      <c r="G83" s="64" t="str">
        <f aca="false">IF(COUNTA(B83:F83)=0,"",IF(OR(LEN(A83&amp;"")=0,LEN(B83&amp;"")=0,LEN(C83&amp;"")=0,LEN(D83&amp;"")=0,LEN(E83&amp;"")=0),"REVISAR: faltan datos",IF(COUNTIFS(Gastos!$A$6:$A$205,B83,Gastos!$B$6:$B$205,"&lt;&gt;")&lt;&gt;1,"REVISAR: ID gasto inexistente/duplicado",IF(COUNTIFS($A$6:$A$405,A83)&gt;1,"REVISAR: ID pago duplicado",IF(D83&lt;=0,"REVISAR: importe",IF(OR(LEN(Datos!$B$20&amp;"")=0,C83&lt;Datos!$B$20,C83&gt;Datos!$B$23),"REVISAR: fecha fuera de intervalo",IF(E83="Efectivo","REVISAR: límites y recibí",IF(C83&gt;Datos!$B$21,"REVISAR: arts. 14.3 / 15.4","Sin alerta automática"))))))))</f>
        <v/>
      </c>
    </row>
    <row r="84" customFormat="false" ht="19.5" hidden="false" customHeight="true" outlineLevel="0" collapsed="false">
      <c r="A84" s="60" t="s">
        <v>397</v>
      </c>
      <c r="B84" s="61"/>
      <c r="C84" s="62"/>
      <c r="D84" s="63"/>
      <c r="E84" s="61"/>
      <c r="F84" s="61"/>
      <c r="G84" s="64" t="str">
        <f aca="false">IF(COUNTA(B84:F84)=0,"",IF(OR(LEN(A84&amp;"")=0,LEN(B84&amp;"")=0,LEN(C84&amp;"")=0,LEN(D84&amp;"")=0,LEN(E84&amp;"")=0),"REVISAR: faltan datos",IF(COUNTIFS(Gastos!$A$6:$A$205,B84,Gastos!$B$6:$B$205,"&lt;&gt;")&lt;&gt;1,"REVISAR: ID gasto inexistente/duplicado",IF(COUNTIFS($A$6:$A$405,A84)&gt;1,"REVISAR: ID pago duplicado",IF(D84&lt;=0,"REVISAR: importe",IF(OR(LEN(Datos!$B$20&amp;"")=0,C84&lt;Datos!$B$20,C84&gt;Datos!$B$23),"REVISAR: fecha fuera de intervalo",IF(E84="Efectivo","REVISAR: límites y recibí",IF(C84&gt;Datos!$B$21,"REVISAR: arts. 14.3 / 15.4","Sin alerta automática"))))))))</f>
        <v/>
      </c>
    </row>
    <row r="85" customFormat="false" ht="19.5" hidden="false" customHeight="true" outlineLevel="0" collapsed="false">
      <c r="A85" s="60" t="s">
        <v>398</v>
      </c>
      <c r="B85" s="61"/>
      <c r="C85" s="62"/>
      <c r="D85" s="63"/>
      <c r="E85" s="61"/>
      <c r="F85" s="61"/>
      <c r="G85" s="64" t="str">
        <f aca="false">IF(COUNTA(B85:F85)=0,"",IF(OR(LEN(A85&amp;"")=0,LEN(B85&amp;"")=0,LEN(C85&amp;"")=0,LEN(D85&amp;"")=0,LEN(E85&amp;"")=0),"REVISAR: faltan datos",IF(COUNTIFS(Gastos!$A$6:$A$205,B85,Gastos!$B$6:$B$205,"&lt;&gt;")&lt;&gt;1,"REVISAR: ID gasto inexistente/duplicado",IF(COUNTIFS($A$6:$A$405,A85)&gt;1,"REVISAR: ID pago duplicado",IF(D85&lt;=0,"REVISAR: importe",IF(OR(LEN(Datos!$B$20&amp;"")=0,C85&lt;Datos!$B$20,C85&gt;Datos!$B$23),"REVISAR: fecha fuera de intervalo",IF(E85="Efectivo","REVISAR: límites y recibí",IF(C85&gt;Datos!$B$21,"REVISAR: arts. 14.3 / 15.4","Sin alerta automática"))))))))</f>
        <v/>
      </c>
    </row>
    <row r="86" customFormat="false" ht="19.5" hidden="false" customHeight="true" outlineLevel="0" collapsed="false">
      <c r="A86" s="60" t="s">
        <v>399</v>
      </c>
      <c r="B86" s="61"/>
      <c r="C86" s="62"/>
      <c r="D86" s="63"/>
      <c r="E86" s="61"/>
      <c r="F86" s="61"/>
      <c r="G86" s="64" t="str">
        <f aca="false">IF(COUNTA(B86:F86)=0,"",IF(OR(LEN(A86&amp;"")=0,LEN(B86&amp;"")=0,LEN(C86&amp;"")=0,LEN(D86&amp;"")=0,LEN(E86&amp;"")=0),"REVISAR: faltan datos",IF(COUNTIFS(Gastos!$A$6:$A$205,B86,Gastos!$B$6:$B$205,"&lt;&gt;")&lt;&gt;1,"REVISAR: ID gasto inexistente/duplicado",IF(COUNTIFS($A$6:$A$405,A86)&gt;1,"REVISAR: ID pago duplicado",IF(D86&lt;=0,"REVISAR: importe",IF(OR(LEN(Datos!$B$20&amp;"")=0,C86&lt;Datos!$B$20,C86&gt;Datos!$B$23),"REVISAR: fecha fuera de intervalo",IF(E86="Efectivo","REVISAR: límites y recibí",IF(C86&gt;Datos!$B$21,"REVISAR: arts. 14.3 / 15.4","Sin alerta automática"))))))))</f>
        <v/>
      </c>
    </row>
    <row r="87" customFormat="false" ht="19.5" hidden="false" customHeight="true" outlineLevel="0" collapsed="false">
      <c r="A87" s="60" t="s">
        <v>400</v>
      </c>
      <c r="B87" s="61"/>
      <c r="C87" s="62"/>
      <c r="D87" s="63"/>
      <c r="E87" s="61"/>
      <c r="F87" s="61"/>
      <c r="G87" s="64" t="str">
        <f aca="false">IF(COUNTA(B87:F87)=0,"",IF(OR(LEN(A87&amp;"")=0,LEN(B87&amp;"")=0,LEN(C87&amp;"")=0,LEN(D87&amp;"")=0,LEN(E87&amp;"")=0),"REVISAR: faltan datos",IF(COUNTIFS(Gastos!$A$6:$A$205,B87,Gastos!$B$6:$B$205,"&lt;&gt;")&lt;&gt;1,"REVISAR: ID gasto inexistente/duplicado",IF(COUNTIFS($A$6:$A$405,A87)&gt;1,"REVISAR: ID pago duplicado",IF(D87&lt;=0,"REVISAR: importe",IF(OR(LEN(Datos!$B$20&amp;"")=0,C87&lt;Datos!$B$20,C87&gt;Datos!$B$23),"REVISAR: fecha fuera de intervalo",IF(E87="Efectivo","REVISAR: límites y recibí",IF(C87&gt;Datos!$B$21,"REVISAR: arts. 14.3 / 15.4","Sin alerta automática"))))))))</f>
        <v/>
      </c>
    </row>
    <row r="88" customFormat="false" ht="19.5" hidden="false" customHeight="true" outlineLevel="0" collapsed="false">
      <c r="A88" s="60" t="s">
        <v>401</v>
      </c>
      <c r="B88" s="61"/>
      <c r="C88" s="62"/>
      <c r="D88" s="63"/>
      <c r="E88" s="61"/>
      <c r="F88" s="61"/>
      <c r="G88" s="64" t="str">
        <f aca="false">IF(COUNTA(B88:F88)=0,"",IF(OR(LEN(A88&amp;"")=0,LEN(B88&amp;"")=0,LEN(C88&amp;"")=0,LEN(D88&amp;"")=0,LEN(E88&amp;"")=0),"REVISAR: faltan datos",IF(COUNTIFS(Gastos!$A$6:$A$205,B88,Gastos!$B$6:$B$205,"&lt;&gt;")&lt;&gt;1,"REVISAR: ID gasto inexistente/duplicado",IF(COUNTIFS($A$6:$A$405,A88)&gt;1,"REVISAR: ID pago duplicado",IF(D88&lt;=0,"REVISAR: importe",IF(OR(LEN(Datos!$B$20&amp;"")=0,C88&lt;Datos!$B$20,C88&gt;Datos!$B$23),"REVISAR: fecha fuera de intervalo",IF(E88="Efectivo","REVISAR: límites y recibí",IF(C88&gt;Datos!$B$21,"REVISAR: arts. 14.3 / 15.4","Sin alerta automática"))))))))</f>
        <v/>
      </c>
    </row>
    <row r="89" customFormat="false" ht="19.5" hidden="false" customHeight="true" outlineLevel="0" collapsed="false">
      <c r="A89" s="60" t="s">
        <v>402</v>
      </c>
      <c r="B89" s="61"/>
      <c r="C89" s="62"/>
      <c r="D89" s="63"/>
      <c r="E89" s="61"/>
      <c r="F89" s="61"/>
      <c r="G89" s="64" t="str">
        <f aca="false">IF(COUNTA(B89:F89)=0,"",IF(OR(LEN(A89&amp;"")=0,LEN(B89&amp;"")=0,LEN(C89&amp;"")=0,LEN(D89&amp;"")=0,LEN(E89&amp;"")=0),"REVISAR: faltan datos",IF(COUNTIFS(Gastos!$A$6:$A$205,B89,Gastos!$B$6:$B$205,"&lt;&gt;")&lt;&gt;1,"REVISAR: ID gasto inexistente/duplicado",IF(COUNTIFS($A$6:$A$405,A89)&gt;1,"REVISAR: ID pago duplicado",IF(D89&lt;=0,"REVISAR: importe",IF(OR(LEN(Datos!$B$20&amp;"")=0,C89&lt;Datos!$B$20,C89&gt;Datos!$B$23),"REVISAR: fecha fuera de intervalo",IF(E89="Efectivo","REVISAR: límites y recibí",IF(C89&gt;Datos!$B$21,"REVISAR: arts. 14.3 / 15.4","Sin alerta automática"))))))))</f>
        <v/>
      </c>
    </row>
    <row r="90" customFormat="false" ht="19.5" hidden="false" customHeight="true" outlineLevel="0" collapsed="false">
      <c r="A90" s="60" t="s">
        <v>403</v>
      </c>
      <c r="B90" s="61"/>
      <c r="C90" s="62"/>
      <c r="D90" s="63"/>
      <c r="E90" s="61"/>
      <c r="F90" s="61"/>
      <c r="G90" s="64" t="str">
        <f aca="false">IF(COUNTA(B90:F90)=0,"",IF(OR(LEN(A90&amp;"")=0,LEN(B90&amp;"")=0,LEN(C90&amp;"")=0,LEN(D90&amp;"")=0,LEN(E90&amp;"")=0),"REVISAR: faltan datos",IF(COUNTIFS(Gastos!$A$6:$A$205,B90,Gastos!$B$6:$B$205,"&lt;&gt;")&lt;&gt;1,"REVISAR: ID gasto inexistente/duplicado",IF(COUNTIFS($A$6:$A$405,A90)&gt;1,"REVISAR: ID pago duplicado",IF(D90&lt;=0,"REVISAR: importe",IF(OR(LEN(Datos!$B$20&amp;"")=0,C90&lt;Datos!$B$20,C90&gt;Datos!$B$23),"REVISAR: fecha fuera de intervalo",IF(E90="Efectivo","REVISAR: límites y recibí",IF(C90&gt;Datos!$B$21,"REVISAR: arts. 14.3 / 15.4","Sin alerta automática"))))))))</f>
        <v/>
      </c>
    </row>
    <row r="91" customFormat="false" ht="19.5" hidden="false" customHeight="true" outlineLevel="0" collapsed="false">
      <c r="A91" s="60" t="s">
        <v>404</v>
      </c>
      <c r="B91" s="61"/>
      <c r="C91" s="62"/>
      <c r="D91" s="63"/>
      <c r="E91" s="61"/>
      <c r="F91" s="61"/>
      <c r="G91" s="64" t="str">
        <f aca="false">IF(COUNTA(B91:F91)=0,"",IF(OR(LEN(A91&amp;"")=0,LEN(B91&amp;"")=0,LEN(C91&amp;"")=0,LEN(D91&amp;"")=0,LEN(E91&amp;"")=0),"REVISAR: faltan datos",IF(COUNTIFS(Gastos!$A$6:$A$205,B91,Gastos!$B$6:$B$205,"&lt;&gt;")&lt;&gt;1,"REVISAR: ID gasto inexistente/duplicado",IF(COUNTIFS($A$6:$A$405,A91)&gt;1,"REVISAR: ID pago duplicado",IF(D91&lt;=0,"REVISAR: importe",IF(OR(LEN(Datos!$B$20&amp;"")=0,C91&lt;Datos!$B$20,C91&gt;Datos!$B$23),"REVISAR: fecha fuera de intervalo",IF(E91="Efectivo","REVISAR: límites y recibí",IF(C91&gt;Datos!$B$21,"REVISAR: arts. 14.3 / 15.4","Sin alerta automática"))))))))</f>
        <v/>
      </c>
    </row>
    <row r="92" customFormat="false" ht="19.5" hidden="false" customHeight="true" outlineLevel="0" collapsed="false">
      <c r="A92" s="60" t="s">
        <v>405</v>
      </c>
      <c r="B92" s="61"/>
      <c r="C92" s="62"/>
      <c r="D92" s="63"/>
      <c r="E92" s="61"/>
      <c r="F92" s="61"/>
      <c r="G92" s="64" t="str">
        <f aca="false">IF(COUNTA(B92:F92)=0,"",IF(OR(LEN(A92&amp;"")=0,LEN(B92&amp;"")=0,LEN(C92&amp;"")=0,LEN(D92&amp;"")=0,LEN(E92&amp;"")=0),"REVISAR: faltan datos",IF(COUNTIFS(Gastos!$A$6:$A$205,B92,Gastos!$B$6:$B$205,"&lt;&gt;")&lt;&gt;1,"REVISAR: ID gasto inexistente/duplicado",IF(COUNTIFS($A$6:$A$405,A92)&gt;1,"REVISAR: ID pago duplicado",IF(D92&lt;=0,"REVISAR: importe",IF(OR(LEN(Datos!$B$20&amp;"")=0,C92&lt;Datos!$B$20,C92&gt;Datos!$B$23),"REVISAR: fecha fuera de intervalo",IF(E92="Efectivo","REVISAR: límites y recibí",IF(C92&gt;Datos!$B$21,"REVISAR: arts. 14.3 / 15.4","Sin alerta automática"))))))))</f>
        <v/>
      </c>
    </row>
    <row r="93" customFormat="false" ht="19.5" hidden="false" customHeight="true" outlineLevel="0" collapsed="false">
      <c r="A93" s="60" t="s">
        <v>406</v>
      </c>
      <c r="B93" s="61"/>
      <c r="C93" s="62"/>
      <c r="D93" s="63"/>
      <c r="E93" s="61"/>
      <c r="F93" s="61"/>
      <c r="G93" s="64" t="str">
        <f aca="false">IF(COUNTA(B93:F93)=0,"",IF(OR(LEN(A93&amp;"")=0,LEN(B93&amp;"")=0,LEN(C93&amp;"")=0,LEN(D93&amp;"")=0,LEN(E93&amp;"")=0),"REVISAR: faltan datos",IF(COUNTIFS(Gastos!$A$6:$A$205,B93,Gastos!$B$6:$B$205,"&lt;&gt;")&lt;&gt;1,"REVISAR: ID gasto inexistente/duplicado",IF(COUNTIFS($A$6:$A$405,A93)&gt;1,"REVISAR: ID pago duplicado",IF(D93&lt;=0,"REVISAR: importe",IF(OR(LEN(Datos!$B$20&amp;"")=0,C93&lt;Datos!$B$20,C93&gt;Datos!$B$23),"REVISAR: fecha fuera de intervalo",IF(E93="Efectivo","REVISAR: límites y recibí",IF(C93&gt;Datos!$B$21,"REVISAR: arts. 14.3 / 15.4","Sin alerta automática"))))))))</f>
        <v/>
      </c>
    </row>
    <row r="94" customFormat="false" ht="19.5" hidden="false" customHeight="true" outlineLevel="0" collapsed="false">
      <c r="A94" s="60" t="s">
        <v>407</v>
      </c>
      <c r="B94" s="61"/>
      <c r="C94" s="62"/>
      <c r="D94" s="63"/>
      <c r="E94" s="61"/>
      <c r="F94" s="61"/>
      <c r="G94" s="64" t="str">
        <f aca="false">IF(COUNTA(B94:F94)=0,"",IF(OR(LEN(A94&amp;"")=0,LEN(B94&amp;"")=0,LEN(C94&amp;"")=0,LEN(D94&amp;"")=0,LEN(E94&amp;"")=0),"REVISAR: faltan datos",IF(COUNTIFS(Gastos!$A$6:$A$205,B94,Gastos!$B$6:$B$205,"&lt;&gt;")&lt;&gt;1,"REVISAR: ID gasto inexistente/duplicado",IF(COUNTIFS($A$6:$A$405,A94)&gt;1,"REVISAR: ID pago duplicado",IF(D94&lt;=0,"REVISAR: importe",IF(OR(LEN(Datos!$B$20&amp;"")=0,C94&lt;Datos!$B$20,C94&gt;Datos!$B$23),"REVISAR: fecha fuera de intervalo",IF(E94="Efectivo","REVISAR: límites y recibí",IF(C94&gt;Datos!$B$21,"REVISAR: arts. 14.3 / 15.4","Sin alerta automática"))))))))</f>
        <v/>
      </c>
    </row>
    <row r="95" customFormat="false" ht="19.5" hidden="false" customHeight="true" outlineLevel="0" collapsed="false">
      <c r="A95" s="60" t="s">
        <v>408</v>
      </c>
      <c r="B95" s="61"/>
      <c r="C95" s="62"/>
      <c r="D95" s="63"/>
      <c r="E95" s="61"/>
      <c r="F95" s="61"/>
      <c r="G95" s="64" t="str">
        <f aca="false">IF(COUNTA(B95:F95)=0,"",IF(OR(LEN(A95&amp;"")=0,LEN(B95&amp;"")=0,LEN(C95&amp;"")=0,LEN(D95&amp;"")=0,LEN(E95&amp;"")=0),"REVISAR: faltan datos",IF(COUNTIFS(Gastos!$A$6:$A$205,B95,Gastos!$B$6:$B$205,"&lt;&gt;")&lt;&gt;1,"REVISAR: ID gasto inexistente/duplicado",IF(COUNTIFS($A$6:$A$405,A95)&gt;1,"REVISAR: ID pago duplicado",IF(D95&lt;=0,"REVISAR: importe",IF(OR(LEN(Datos!$B$20&amp;"")=0,C95&lt;Datos!$B$20,C95&gt;Datos!$B$23),"REVISAR: fecha fuera de intervalo",IF(E95="Efectivo","REVISAR: límites y recibí",IF(C95&gt;Datos!$B$21,"REVISAR: arts. 14.3 / 15.4","Sin alerta automática"))))))))</f>
        <v/>
      </c>
    </row>
    <row r="96" customFormat="false" ht="19.5" hidden="false" customHeight="true" outlineLevel="0" collapsed="false">
      <c r="A96" s="60" t="s">
        <v>409</v>
      </c>
      <c r="B96" s="61"/>
      <c r="C96" s="62"/>
      <c r="D96" s="63"/>
      <c r="E96" s="61"/>
      <c r="F96" s="61"/>
      <c r="G96" s="64" t="str">
        <f aca="false">IF(COUNTA(B96:F96)=0,"",IF(OR(LEN(A96&amp;"")=0,LEN(B96&amp;"")=0,LEN(C96&amp;"")=0,LEN(D96&amp;"")=0,LEN(E96&amp;"")=0),"REVISAR: faltan datos",IF(COUNTIFS(Gastos!$A$6:$A$205,B96,Gastos!$B$6:$B$205,"&lt;&gt;")&lt;&gt;1,"REVISAR: ID gasto inexistente/duplicado",IF(COUNTIFS($A$6:$A$405,A96)&gt;1,"REVISAR: ID pago duplicado",IF(D96&lt;=0,"REVISAR: importe",IF(OR(LEN(Datos!$B$20&amp;"")=0,C96&lt;Datos!$B$20,C96&gt;Datos!$B$23),"REVISAR: fecha fuera de intervalo",IF(E96="Efectivo","REVISAR: límites y recibí",IF(C96&gt;Datos!$B$21,"REVISAR: arts. 14.3 / 15.4","Sin alerta automática"))))))))</f>
        <v/>
      </c>
    </row>
    <row r="97" customFormat="false" ht="19.5" hidden="false" customHeight="true" outlineLevel="0" collapsed="false">
      <c r="A97" s="60" t="s">
        <v>410</v>
      </c>
      <c r="B97" s="61"/>
      <c r="C97" s="62"/>
      <c r="D97" s="63"/>
      <c r="E97" s="61"/>
      <c r="F97" s="61"/>
      <c r="G97" s="64" t="str">
        <f aca="false">IF(COUNTA(B97:F97)=0,"",IF(OR(LEN(A97&amp;"")=0,LEN(B97&amp;"")=0,LEN(C97&amp;"")=0,LEN(D97&amp;"")=0,LEN(E97&amp;"")=0),"REVISAR: faltan datos",IF(COUNTIFS(Gastos!$A$6:$A$205,B97,Gastos!$B$6:$B$205,"&lt;&gt;")&lt;&gt;1,"REVISAR: ID gasto inexistente/duplicado",IF(COUNTIFS($A$6:$A$405,A97)&gt;1,"REVISAR: ID pago duplicado",IF(D97&lt;=0,"REVISAR: importe",IF(OR(LEN(Datos!$B$20&amp;"")=0,C97&lt;Datos!$B$20,C97&gt;Datos!$B$23),"REVISAR: fecha fuera de intervalo",IF(E97="Efectivo","REVISAR: límites y recibí",IF(C97&gt;Datos!$B$21,"REVISAR: arts. 14.3 / 15.4","Sin alerta automática"))))))))</f>
        <v/>
      </c>
    </row>
    <row r="98" customFormat="false" ht="19.5" hidden="false" customHeight="true" outlineLevel="0" collapsed="false">
      <c r="A98" s="60" t="s">
        <v>411</v>
      </c>
      <c r="B98" s="61"/>
      <c r="C98" s="62"/>
      <c r="D98" s="63"/>
      <c r="E98" s="61"/>
      <c r="F98" s="61"/>
      <c r="G98" s="64" t="str">
        <f aca="false">IF(COUNTA(B98:F98)=0,"",IF(OR(LEN(A98&amp;"")=0,LEN(B98&amp;"")=0,LEN(C98&amp;"")=0,LEN(D98&amp;"")=0,LEN(E98&amp;"")=0),"REVISAR: faltan datos",IF(COUNTIFS(Gastos!$A$6:$A$205,B98,Gastos!$B$6:$B$205,"&lt;&gt;")&lt;&gt;1,"REVISAR: ID gasto inexistente/duplicado",IF(COUNTIFS($A$6:$A$405,A98)&gt;1,"REVISAR: ID pago duplicado",IF(D98&lt;=0,"REVISAR: importe",IF(OR(LEN(Datos!$B$20&amp;"")=0,C98&lt;Datos!$B$20,C98&gt;Datos!$B$23),"REVISAR: fecha fuera de intervalo",IF(E98="Efectivo","REVISAR: límites y recibí",IF(C98&gt;Datos!$B$21,"REVISAR: arts. 14.3 / 15.4","Sin alerta automática"))))))))</f>
        <v/>
      </c>
    </row>
    <row r="99" customFormat="false" ht="19.5" hidden="false" customHeight="true" outlineLevel="0" collapsed="false">
      <c r="A99" s="60" t="s">
        <v>412</v>
      </c>
      <c r="B99" s="61"/>
      <c r="C99" s="62"/>
      <c r="D99" s="63"/>
      <c r="E99" s="61"/>
      <c r="F99" s="61"/>
      <c r="G99" s="64" t="str">
        <f aca="false">IF(COUNTA(B99:F99)=0,"",IF(OR(LEN(A99&amp;"")=0,LEN(B99&amp;"")=0,LEN(C99&amp;"")=0,LEN(D99&amp;"")=0,LEN(E99&amp;"")=0),"REVISAR: faltan datos",IF(COUNTIFS(Gastos!$A$6:$A$205,B99,Gastos!$B$6:$B$205,"&lt;&gt;")&lt;&gt;1,"REVISAR: ID gasto inexistente/duplicado",IF(COUNTIFS($A$6:$A$405,A99)&gt;1,"REVISAR: ID pago duplicado",IF(D99&lt;=0,"REVISAR: importe",IF(OR(LEN(Datos!$B$20&amp;"")=0,C99&lt;Datos!$B$20,C99&gt;Datos!$B$23),"REVISAR: fecha fuera de intervalo",IF(E99="Efectivo","REVISAR: límites y recibí",IF(C99&gt;Datos!$B$21,"REVISAR: arts. 14.3 / 15.4","Sin alerta automática"))))))))</f>
        <v/>
      </c>
    </row>
    <row r="100" customFormat="false" ht="19.5" hidden="false" customHeight="true" outlineLevel="0" collapsed="false">
      <c r="A100" s="60" t="s">
        <v>413</v>
      </c>
      <c r="B100" s="61"/>
      <c r="C100" s="62"/>
      <c r="D100" s="63"/>
      <c r="E100" s="61"/>
      <c r="F100" s="61"/>
      <c r="G100" s="64" t="str">
        <f aca="false">IF(COUNTA(B100:F100)=0,"",IF(OR(LEN(A100&amp;"")=0,LEN(B100&amp;"")=0,LEN(C100&amp;"")=0,LEN(D100&amp;"")=0,LEN(E100&amp;"")=0),"REVISAR: faltan datos",IF(COUNTIFS(Gastos!$A$6:$A$205,B100,Gastos!$B$6:$B$205,"&lt;&gt;")&lt;&gt;1,"REVISAR: ID gasto inexistente/duplicado",IF(COUNTIFS($A$6:$A$405,A100)&gt;1,"REVISAR: ID pago duplicado",IF(D100&lt;=0,"REVISAR: importe",IF(OR(LEN(Datos!$B$20&amp;"")=0,C100&lt;Datos!$B$20,C100&gt;Datos!$B$23),"REVISAR: fecha fuera de intervalo",IF(E100="Efectivo","REVISAR: límites y recibí",IF(C100&gt;Datos!$B$21,"REVISAR: arts. 14.3 / 15.4","Sin alerta automática"))))))))</f>
        <v/>
      </c>
    </row>
    <row r="101" customFormat="false" ht="19.5" hidden="false" customHeight="true" outlineLevel="0" collapsed="false">
      <c r="A101" s="60" t="s">
        <v>414</v>
      </c>
      <c r="B101" s="61"/>
      <c r="C101" s="62"/>
      <c r="D101" s="63"/>
      <c r="E101" s="61"/>
      <c r="F101" s="61"/>
      <c r="G101" s="64" t="str">
        <f aca="false">IF(COUNTA(B101:F101)=0,"",IF(OR(LEN(A101&amp;"")=0,LEN(B101&amp;"")=0,LEN(C101&amp;"")=0,LEN(D101&amp;"")=0,LEN(E101&amp;"")=0),"REVISAR: faltan datos",IF(COUNTIFS(Gastos!$A$6:$A$205,B101,Gastos!$B$6:$B$205,"&lt;&gt;")&lt;&gt;1,"REVISAR: ID gasto inexistente/duplicado",IF(COUNTIFS($A$6:$A$405,A101)&gt;1,"REVISAR: ID pago duplicado",IF(D101&lt;=0,"REVISAR: importe",IF(OR(LEN(Datos!$B$20&amp;"")=0,C101&lt;Datos!$B$20,C101&gt;Datos!$B$23),"REVISAR: fecha fuera de intervalo",IF(E101="Efectivo","REVISAR: límites y recibí",IF(C101&gt;Datos!$B$21,"REVISAR: arts. 14.3 / 15.4","Sin alerta automática"))))))))</f>
        <v/>
      </c>
    </row>
    <row r="102" customFormat="false" ht="19.5" hidden="false" customHeight="true" outlineLevel="0" collapsed="false">
      <c r="A102" s="60" t="s">
        <v>415</v>
      </c>
      <c r="B102" s="61"/>
      <c r="C102" s="62"/>
      <c r="D102" s="63"/>
      <c r="E102" s="61"/>
      <c r="F102" s="61"/>
      <c r="G102" s="64" t="str">
        <f aca="false">IF(COUNTA(B102:F102)=0,"",IF(OR(LEN(A102&amp;"")=0,LEN(B102&amp;"")=0,LEN(C102&amp;"")=0,LEN(D102&amp;"")=0,LEN(E102&amp;"")=0),"REVISAR: faltan datos",IF(COUNTIFS(Gastos!$A$6:$A$205,B102,Gastos!$B$6:$B$205,"&lt;&gt;")&lt;&gt;1,"REVISAR: ID gasto inexistente/duplicado",IF(COUNTIFS($A$6:$A$405,A102)&gt;1,"REVISAR: ID pago duplicado",IF(D102&lt;=0,"REVISAR: importe",IF(OR(LEN(Datos!$B$20&amp;"")=0,C102&lt;Datos!$B$20,C102&gt;Datos!$B$23),"REVISAR: fecha fuera de intervalo",IF(E102="Efectivo","REVISAR: límites y recibí",IF(C102&gt;Datos!$B$21,"REVISAR: arts. 14.3 / 15.4","Sin alerta automática"))))))))</f>
        <v/>
      </c>
    </row>
    <row r="103" customFormat="false" ht="19.5" hidden="false" customHeight="true" outlineLevel="0" collapsed="false">
      <c r="A103" s="60" t="s">
        <v>416</v>
      </c>
      <c r="B103" s="61"/>
      <c r="C103" s="62"/>
      <c r="D103" s="63"/>
      <c r="E103" s="61"/>
      <c r="F103" s="61"/>
      <c r="G103" s="64" t="str">
        <f aca="false">IF(COUNTA(B103:F103)=0,"",IF(OR(LEN(A103&amp;"")=0,LEN(B103&amp;"")=0,LEN(C103&amp;"")=0,LEN(D103&amp;"")=0,LEN(E103&amp;"")=0),"REVISAR: faltan datos",IF(COUNTIFS(Gastos!$A$6:$A$205,B103,Gastos!$B$6:$B$205,"&lt;&gt;")&lt;&gt;1,"REVISAR: ID gasto inexistente/duplicado",IF(COUNTIFS($A$6:$A$405,A103)&gt;1,"REVISAR: ID pago duplicado",IF(D103&lt;=0,"REVISAR: importe",IF(OR(LEN(Datos!$B$20&amp;"")=0,C103&lt;Datos!$B$20,C103&gt;Datos!$B$23),"REVISAR: fecha fuera de intervalo",IF(E103="Efectivo","REVISAR: límites y recibí",IF(C103&gt;Datos!$B$21,"REVISAR: arts. 14.3 / 15.4","Sin alerta automática"))))))))</f>
        <v/>
      </c>
    </row>
    <row r="104" customFormat="false" ht="19.5" hidden="false" customHeight="true" outlineLevel="0" collapsed="false">
      <c r="A104" s="60" t="s">
        <v>417</v>
      </c>
      <c r="B104" s="61"/>
      <c r="C104" s="62"/>
      <c r="D104" s="63"/>
      <c r="E104" s="61"/>
      <c r="F104" s="61"/>
      <c r="G104" s="64" t="str">
        <f aca="false">IF(COUNTA(B104:F104)=0,"",IF(OR(LEN(A104&amp;"")=0,LEN(B104&amp;"")=0,LEN(C104&amp;"")=0,LEN(D104&amp;"")=0,LEN(E104&amp;"")=0),"REVISAR: faltan datos",IF(COUNTIFS(Gastos!$A$6:$A$205,B104,Gastos!$B$6:$B$205,"&lt;&gt;")&lt;&gt;1,"REVISAR: ID gasto inexistente/duplicado",IF(COUNTIFS($A$6:$A$405,A104)&gt;1,"REVISAR: ID pago duplicado",IF(D104&lt;=0,"REVISAR: importe",IF(OR(LEN(Datos!$B$20&amp;"")=0,C104&lt;Datos!$B$20,C104&gt;Datos!$B$23),"REVISAR: fecha fuera de intervalo",IF(E104="Efectivo","REVISAR: límites y recibí",IF(C104&gt;Datos!$B$21,"REVISAR: arts. 14.3 / 15.4","Sin alerta automática"))))))))</f>
        <v/>
      </c>
    </row>
    <row r="105" customFormat="false" ht="19.5" hidden="false" customHeight="true" outlineLevel="0" collapsed="false">
      <c r="A105" s="60" t="s">
        <v>418</v>
      </c>
      <c r="B105" s="61"/>
      <c r="C105" s="62"/>
      <c r="D105" s="63"/>
      <c r="E105" s="61"/>
      <c r="F105" s="61"/>
      <c r="G105" s="64" t="str">
        <f aca="false">IF(COUNTA(B105:F105)=0,"",IF(OR(LEN(A105&amp;"")=0,LEN(B105&amp;"")=0,LEN(C105&amp;"")=0,LEN(D105&amp;"")=0,LEN(E105&amp;"")=0),"REVISAR: faltan datos",IF(COUNTIFS(Gastos!$A$6:$A$205,B105,Gastos!$B$6:$B$205,"&lt;&gt;")&lt;&gt;1,"REVISAR: ID gasto inexistente/duplicado",IF(COUNTIFS($A$6:$A$405,A105)&gt;1,"REVISAR: ID pago duplicado",IF(D105&lt;=0,"REVISAR: importe",IF(OR(LEN(Datos!$B$20&amp;"")=0,C105&lt;Datos!$B$20,C105&gt;Datos!$B$23),"REVISAR: fecha fuera de intervalo",IF(E105="Efectivo","REVISAR: límites y recibí",IF(C105&gt;Datos!$B$21,"REVISAR: arts. 14.3 / 15.4","Sin alerta automática"))))))))</f>
        <v/>
      </c>
    </row>
    <row r="106" customFormat="false" ht="19.5" hidden="false" customHeight="true" outlineLevel="0" collapsed="false">
      <c r="A106" s="60" t="s">
        <v>419</v>
      </c>
      <c r="B106" s="61"/>
      <c r="C106" s="62"/>
      <c r="D106" s="63"/>
      <c r="E106" s="61"/>
      <c r="F106" s="61"/>
      <c r="G106" s="64" t="str">
        <f aca="false">IF(COUNTA(B106:F106)=0,"",IF(OR(LEN(A106&amp;"")=0,LEN(B106&amp;"")=0,LEN(C106&amp;"")=0,LEN(D106&amp;"")=0,LEN(E106&amp;"")=0),"REVISAR: faltan datos",IF(COUNTIFS(Gastos!$A$6:$A$205,B106,Gastos!$B$6:$B$205,"&lt;&gt;")&lt;&gt;1,"REVISAR: ID gasto inexistente/duplicado",IF(COUNTIFS($A$6:$A$405,A106)&gt;1,"REVISAR: ID pago duplicado",IF(D106&lt;=0,"REVISAR: importe",IF(OR(LEN(Datos!$B$20&amp;"")=0,C106&lt;Datos!$B$20,C106&gt;Datos!$B$23),"REVISAR: fecha fuera de intervalo",IF(E106="Efectivo","REVISAR: límites y recibí",IF(C106&gt;Datos!$B$21,"REVISAR: arts. 14.3 / 15.4","Sin alerta automática"))))))))</f>
        <v/>
      </c>
    </row>
    <row r="107" customFormat="false" ht="19.5" hidden="false" customHeight="true" outlineLevel="0" collapsed="false">
      <c r="A107" s="60" t="s">
        <v>420</v>
      </c>
      <c r="B107" s="61"/>
      <c r="C107" s="62"/>
      <c r="D107" s="63"/>
      <c r="E107" s="61"/>
      <c r="F107" s="61"/>
      <c r="G107" s="64" t="str">
        <f aca="false">IF(COUNTA(B107:F107)=0,"",IF(OR(LEN(A107&amp;"")=0,LEN(B107&amp;"")=0,LEN(C107&amp;"")=0,LEN(D107&amp;"")=0,LEN(E107&amp;"")=0),"REVISAR: faltan datos",IF(COUNTIFS(Gastos!$A$6:$A$205,B107,Gastos!$B$6:$B$205,"&lt;&gt;")&lt;&gt;1,"REVISAR: ID gasto inexistente/duplicado",IF(COUNTIFS($A$6:$A$405,A107)&gt;1,"REVISAR: ID pago duplicado",IF(D107&lt;=0,"REVISAR: importe",IF(OR(LEN(Datos!$B$20&amp;"")=0,C107&lt;Datos!$B$20,C107&gt;Datos!$B$23),"REVISAR: fecha fuera de intervalo",IF(E107="Efectivo","REVISAR: límites y recibí",IF(C107&gt;Datos!$B$21,"REVISAR: arts. 14.3 / 15.4","Sin alerta automática"))))))))</f>
        <v/>
      </c>
    </row>
    <row r="108" customFormat="false" ht="19.5" hidden="false" customHeight="true" outlineLevel="0" collapsed="false">
      <c r="A108" s="60" t="s">
        <v>421</v>
      </c>
      <c r="B108" s="61"/>
      <c r="C108" s="62"/>
      <c r="D108" s="63"/>
      <c r="E108" s="61"/>
      <c r="F108" s="61"/>
      <c r="G108" s="64" t="str">
        <f aca="false">IF(COUNTA(B108:F108)=0,"",IF(OR(LEN(A108&amp;"")=0,LEN(B108&amp;"")=0,LEN(C108&amp;"")=0,LEN(D108&amp;"")=0,LEN(E108&amp;"")=0),"REVISAR: faltan datos",IF(COUNTIFS(Gastos!$A$6:$A$205,B108,Gastos!$B$6:$B$205,"&lt;&gt;")&lt;&gt;1,"REVISAR: ID gasto inexistente/duplicado",IF(COUNTIFS($A$6:$A$405,A108)&gt;1,"REVISAR: ID pago duplicado",IF(D108&lt;=0,"REVISAR: importe",IF(OR(LEN(Datos!$B$20&amp;"")=0,C108&lt;Datos!$B$20,C108&gt;Datos!$B$23),"REVISAR: fecha fuera de intervalo",IF(E108="Efectivo","REVISAR: límites y recibí",IF(C108&gt;Datos!$B$21,"REVISAR: arts. 14.3 / 15.4","Sin alerta automática"))))))))</f>
        <v/>
      </c>
    </row>
    <row r="109" customFormat="false" ht="19.5" hidden="false" customHeight="true" outlineLevel="0" collapsed="false">
      <c r="A109" s="60" t="s">
        <v>422</v>
      </c>
      <c r="B109" s="61"/>
      <c r="C109" s="62"/>
      <c r="D109" s="63"/>
      <c r="E109" s="61"/>
      <c r="F109" s="61"/>
      <c r="G109" s="64" t="str">
        <f aca="false">IF(COUNTA(B109:F109)=0,"",IF(OR(LEN(A109&amp;"")=0,LEN(B109&amp;"")=0,LEN(C109&amp;"")=0,LEN(D109&amp;"")=0,LEN(E109&amp;"")=0),"REVISAR: faltan datos",IF(COUNTIFS(Gastos!$A$6:$A$205,B109,Gastos!$B$6:$B$205,"&lt;&gt;")&lt;&gt;1,"REVISAR: ID gasto inexistente/duplicado",IF(COUNTIFS($A$6:$A$405,A109)&gt;1,"REVISAR: ID pago duplicado",IF(D109&lt;=0,"REVISAR: importe",IF(OR(LEN(Datos!$B$20&amp;"")=0,C109&lt;Datos!$B$20,C109&gt;Datos!$B$23),"REVISAR: fecha fuera de intervalo",IF(E109="Efectivo","REVISAR: límites y recibí",IF(C109&gt;Datos!$B$21,"REVISAR: arts. 14.3 / 15.4","Sin alerta automática"))))))))</f>
        <v/>
      </c>
    </row>
    <row r="110" customFormat="false" ht="19.5" hidden="false" customHeight="true" outlineLevel="0" collapsed="false">
      <c r="A110" s="60" t="s">
        <v>423</v>
      </c>
      <c r="B110" s="61"/>
      <c r="C110" s="62"/>
      <c r="D110" s="63"/>
      <c r="E110" s="61"/>
      <c r="F110" s="61"/>
      <c r="G110" s="64" t="str">
        <f aca="false">IF(COUNTA(B110:F110)=0,"",IF(OR(LEN(A110&amp;"")=0,LEN(B110&amp;"")=0,LEN(C110&amp;"")=0,LEN(D110&amp;"")=0,LEN(E110&amp;"")=0),"REVISAR: faltan datos",IF(COUNTIFS(Gastos!$A$6:$A$205,B110,Gastos!$B$6:$B$205,"&lt;&gt;")&lt;&gt;1,"REVISAR: ID gasto inexistente/duplicado",IF(COUNTIFS($A$6:$A$405,A110)&gt;1,"REVISAR: ID pago duplicado",IF(D110&lt;=0,"REVISAR: importe",IF(OR(LEN(Datos!$B$20&amp;"")=0,C110&lt;Datos!$B$20,C110&gt;Datos!$B$23),"REVISAR: fecha fuera de intervalo",IF(E110="Efectivo","REVISAR: límites y recibí",IF(C110&gt;Datos!$B$21,"REVISAR: arts. 14.3 / 15.4","Sin alerta automática"))))))))</f>
        <v/>
      </c>
    </row>
    <row r="111" customFormat="false" ht="19.5" hidden="false" customHeight="true" outlineLevel="0" collapsed="false">
      <c r="A111" s="60" t="s">
        <v>424</v>
      </c>
      <c r="B111" s="61"/>
      <c r="C111" s="62"/>
      <c r="D111" s="63"/>
      <c r="E111" s="61"/>
      <c r="F111" s="61"/>
      <c r="G111" s="64" t="str">
        <f aca="false">IF(COUNTA(B111:F111)=0,"",IF(OR(LEN(A111&amp;"")=0,LEN(B111&amp;"")=0,LEN(C111&amp;"")=0,LEN(D111&amp;"")=0,LEN(E111&amp;"")=0),"REVISAR: faltan datos",IF(COUNTIFS(Gastos!$A$6:$A$205,B111,Gastos!$B$6:$B$205,"&lt;&gt;")&lt;&gt;1,"REVISAR: ID gasto inexistente/duplicado",IF(COUNTIFS($A$6:$A$405,A111)&gt;1,"REVISAR: ID pago duplicado",IF(D111&lt;=0,"REVISAR: importe",IF(OR(LEN(Datos!$B$20&amp;"")=0,C111&lt;Datos!$B$20,C111&gt;Datos!$B$23),"REVISAR: fecha fuera de intervalo",IF(E111="Efectivo","REVISAR: límites y recibí",IF(C111&gt;Datos!$B$21,"REVISAR: arts. 14.3 / 15.4","Sin alerta automática"))))))))</f>
        <v/>
      </c>
    </row>
    <row r="112" customFormat="false" ht="19.5" hidden="false" customHeight="true" outlineLevel="0" collapsed="false">
      <c r="A112" s="60" t="s">
        <v>425</v>
      </c>
      <c r="B112" s="61"/>
      <c r="C112" s="62"/>
      <c r="D112" s="63"/>
      <c r="E112" s="61"/>
      <c r="F112" s="61"/>
      <c r="G112" s="64" t="str">
        <f aca="false">IF(COUNTA(B112:F112)=0,"",IF(OR(LEN(A112&amp;"")=0,LEN(B112&amp;"")=0,LEN(C112&amp;"")=0,LEN(D112&amp;"")=0,LEN(E112&amp;"")=0),"REVISAR: faltan datos",IF(COUNTIFS(Gastos!$A$6:$A$205,B112,Gastos!$B$6:$B$205,"&lt;&gt;")&lt;&gt;1,"REVISAR: ID gasto inexistente/duplicado",IF(COUNTIFS($A$6:$A$405,A112)&gt;1,"REVISAR: ID pago duplicado",IF(D112&lt;=0,"REVISAR: importe",IF(OR(LEN(Datos!$B$20&amp;"")=0,C112&lt;Datos!$B$20,C112&gt;Datos!$B$23),"REVISAR: fecha fuera de intervalo",IF(E112="Efectivo","REVISAR: límites y recibí",IF(C112&gt;Datos!$B$21,"REVISAR: arts. 14.3 / 15.4","Sin alerta automática"))))))))</f>
        <v/>
      </c>
    </row>
    <row r="113" customFormat="false" ht="19.5" hidden="false" customHeight="true" outlineLevel="0" collapsed="false">
      <c r="A113" s="60" t="s">
        <v>426</v>
      </c>
      <c r="B113" s="61"/>
      <c r="C113" s="62"/>
      <c r="D113" s="63"/>
      <c r="E113" s="61"/>
      <c r="F113" s="61"/>
      <c r="G113" s="64" t="str">
        <f aca="false">IF(COUNTA(B113:F113)=0,"",IF(OR(LEN(A113&amp;"")=0,LEN(B113&amp;"")=0,LEN(C113&amp;"")=0,LEN(D113&amp;"")=0,LEN(E113&amp;"")=0),"REVISAR: faltan datos",IF(COUNTIFS(Gastos!$A$6:$A$205,B113,Gastos!$B$6:$B$205,"&lt;&gt;")&lt;&gt;1,"REVISAR: ID gasto inexistente/duplicado",IF(COUNTIFS($A$6:$A$405,A113)&gt;1,"REVISAR: ID pago duplicado",IF(D113&lt;=0,"REVISAR: importe",IF(OR(LEN(Datos!$B$20&amp;"")=0,C113&lt;Datos!$B$20,C113&gt;Datos!$B$23),"REVISAR: fecha fuera de intervalo",IF(E113="Efectivo","REVISAR: límites y recibí",IF(C113&gt;Datos!$B$21,"REVISAR: arts. 14.3 / 15.4","Sin alerta automática"))))))))</f>
        <v/>
      </c>
    </row>
    <row r="114" customFormat="false" ht="19.5" hidden="false" customHeight="true" outlineLevel="0" collapsed="false">
      <c r="A114" s="60" t="s">
        <v>427</v>
      </c>
      <c r="B114" s="61"/>
      <c r="C114" s="62"/>
      <c r="D114" s="63"/>
      <c r="E114" s="61"/>
      <c r="F114" s="61"/>
      <c r="G114" s="64" t="str">
        <f aca="false">IF(COUNTA(B114:F114)=0,"",IF(OR(LEN(A114&amp;"")=0,LEN(B114&amp;"")=0,LEN(C114&amp;"")=0,LEN(D114&amp;"")=0,LEN(E114&amp;"")=0),"REVISAR: faltan datos",IF(COUNTIFS(Gastos!$A$6:$A$205,B114,Gastos!$B$6:$B$205,"&lt;&gt;")&lt;&gt;1,"REVISAR: ID gasto inexistente/duplicado",IF(COUNTIFS($A$6:$A$405,A114)&gt;1,"REVISAR: ID pago duplicado",IF(D114&lt;=0,"REVISAR: importe",IF(OR(LEN(Datos!$B$20&amp;"")=0,C114&lt;Datos!$B$20,C114&gt;Datos!$B$23),"REVISAR: fecha fuera de intervalo",IF(E114="Efectivo","REVISAR: límites y recibí",IF(C114&gt;Datos!$B$21,"REVISAR: arts. 14.3 / 15.4","Sin alerta automática"))))))))</f>
        <v/>
      </c>
    </row>
    <row r="115" customFormat="false" ht="19.5" hidden="false" customHeight="true" outlineLevel="0" collapsed="false">
      <c r="A115" s="60" t="s">
        <v>428</v>
      </c>
      <c r="B115" s="61"/>
      <c r="C115" s="62"/>
      <c r="D115" s="63"/>
      <c r="E115" s="61"/>
      <c r="F115" s="61"/>
      <c r="G115" s="64" t="str">
        <f aca="false">IF(COUNTA(B115:F115)=0,"",IF(OR(LEN(A115&amp;"")=0,LEN(B115&amp;"")=0,LEN(C115&amp;"")=0,LEN(D115&amp;"")=0,LEN(E115&amp;"")=0),"REVISAR: faltan datos",IF(COUNTIFS(Gastos!$A$6:$A$205,B115,Gastos!$B$6:$B$205,"&lt;&gt;")&lt;&gt;1,"REVISAR: ID gasto inexistente/duplicado",IF(COUNTIFS($A$6:$A$405,A115)&gt;1,"REVISAR: ID pago duplicado",IF(D115&lt;=0,"REVISAR: importe",IF(OR(LEN(Datos!$B$20&amp;"")=0,C115&lt;Datos!$B$20,C115&gt;Datos!$B$23),"REVISAR: fecha fuera de intervalo",IF(E115="Efectivo","REVISAR: límites y recibí",IF(C115&gt;Datos!$B$21,"REVISAR: arts. 14.3 / 15.4","Sin alerta automática"))))))))</f>
        <v/>
      </c>
    </row>
    <row r="116" customFormat="false" ht="19.5" hidden="false" customHeight="true" outlineLevel="0" collapsed="false">
      <c r="A116" s="60" t="s">
        <v>429</v>
      </c>
      <c r="B116" s="61"/>
      <c r="C116" s="62"/>
      <c r="D116" s="63"/>
      <c r="E116" s="61"/>
      <c r="F116" s="61"/>
      <c r="G116" s="64" t="str">
        <f aca="false">IF(COUNTA(B116:F116)=0,"",IF(OR(LEN(A116&amp;"")=0,LEN(B116&amp;"")=0,LEN(C116&amp;"")=0,LEN(D116&amp;"")=0,LEN(E116&amp;"")=0),"REVISAR: faltan datos",IF(COUNTIFS(Gastos!$A$6:$A$205,B116,Gastos!$B$6:$B$205,"&lt;&gt;")&lt;&gt;1,"REVISAR: ID gasto inexistente/duplicado",IF(COUNTIFS($A$6:$A$405,A116)&gt;1,"REVISAR: ID pago duplicado",IF(D116&lt;=0,"REVISAR: importe",IF(OR(LEN(Datos!$B$20&amp;"")=0,C116&lt;Datos!$B$20,C116&gt;Datos!$B$23),"REVISAR: fecha fuera de intervalo",IF(E116="Efectivo","REVISAR: límites y recibí",IF(C116&gt;Datos!$B$21,"REVISAR: arts. 14.3 / 15.4","Sin alerta automática"))))))))</f>
        <v/>
      </c>
    </row>
    <row r="117" customFormat="false" ht="19.5" hidden="false" customHeight="true" outlineLevel="0" collapsed="false">
      <c r="A117" s="60" t="s">
        <v>430</v>
      </c>
      <c r="B117" s="61"/>
      <c r="C117" s="62"/>
      <c r="D117" s="63"/>
      <c r="E117" s="61"/>
      <c r="F117" s="61"/>
      <c r="G117" s="64" t="str">
        <f aca="false">IF(COUNTA(B117:F117)=0,"",IF(OR(LEN(A117&amp;"")=0,LEN(B117&amp;"")=0,LEN(C117&amp;"")=0,LEN(D117&amp;"")=0,LEN(E117&amp;"")=0),"REVISAR: faltan datos",IF(COUNTIFS(Gastos!$A$6:$A$205,B117,Gastos!$B$6:$B$205,"&lt;&gt;")&lt;&gt;1,"REVISAR: ID gasto inexistente/duplicado",IF(COUNTIFS($A$6:$A$405,A117)&gt;1,"REVISAR: ID pago duplicado",IF(D117&lt;=0,"REVISAR: importe",IF(OR(LEN(Datos!$B$20&amp;"")=0,C117&lt;Datos!$B$20,C117&gt;Datos!$B$23),"REVISAR: fecha fuera de intervalo",IF(E117="Efectivo","REVISAR: límites y recibí",IF(C117&gt;Datos!$B$21,"REVISAR: arts. 14.3 / 15.4","Sin alerta automática"))))))))</f>
        <v/>
      </c>
    </row>
    <row r="118" customFormat="false" ht="19.5" hidden="false" customHeight="true" outlineLevel="0" collapsed="false">
      <c r="A118" s="60" t="s">
        <v>431</v>
      </c>
      <c r="B118" s="61"/>
      <c r="C118" s="62"/>
      <c r="D118" s="63"/>
      <c r="E118" s="61"/>
      <c r="F118" s="61"/>
      <c r="G118" s="64" t="str">
        <f aca="false">IF(COUNTA(B118:F118)=0,"",IF(OR(LEN(A118&amp;"")=0,LEN(B118&amp;"")=0,LEN(C118&amp;"")=0,LEN(D118&amp;"")=0,LEN(E118&amp;"")=0),"REVISAR: faltan datos",IF(COUNTIFS(Gastos!$A$6:$A$205,B118,Gastos!$B$6:$B$205,"&lt;&gt;")&lt;&gt;1,"REVISAR: ID gasto inexistente/duplicado",IF(COUNTIFS($A$6:$A$405,A118)&gt;1,"REVISAR: ID pago duplicado",IF(D118&lt;=0,"REVISAR: importe",IF(OR(LEN(Datos!$B$20&amp;"")=0,C118&lt;Datos!$B$20,C118&gt;Datos!$B$23),"REVISAR: fecha fuera de intervalo",IF(E118="Efectivo","REVISAR: límites y recibí",IF(C118&gt;Datos!$B$21,"REVISAR: arts. 14.3 / 15.4","Sin alerta automática"))))))))</f>
        <v/>
      </c>
    </row>
    <row r="119" customFormat="false" ht="19.5" hidden="false" customHeight="true" outlineLevel="0" collapsed="false">
      <c r="A119" s="60" t="s">
        <v>432</v>
      </c>
      <c r="B119" s="61"/>
      <c r="C119" s="62"/>
      <c r="D119" s="63"/>
      <c r="E119" s="61"/>
      <c r="F119" s="61"/>
      <c r="G119" s="64" t="str">
        <f aca="false">IF(COUNTA(B119:F119)=0,"",IF(OR(LEN(A119&amp;"")=0,LEN(B119&amp;"")=0,LEN(C119&amp;"")=0,LEN(D119&amp;"")=0,LEN(E119&amp;"")=0),"REVISAR: faltan datos",IF(COUNTIFS(Gastos!$A$6:$A$205,B119,Gastos!$B$6:$B$205,"&lt;&gt;")&lt;&gt;1,"REVISAR: ID gasto inexistente/duplicado",IF(COUNTIFS($A$6:$A$405,A119)&gt;1,"REVISAR: ID pago duplicado",IF(D119&lt;=0,"REVISAR: importe",IF(OR(LEN(Datos!$B$20&amp;"")=0,C119&lt;Datos!$B$20,C119&gt;Datos!$B$23),"REVISAR: fecha fuera de intervalo",IF(E119="Efectivo","REVISAR: límites y recibí",IF(C119&gt;Datos!$B$21,"REVISAR: arts. 14.3 / 15.4","Sin alerta automática"))))))))</f>
        <v/>
      </c>
    </row>
    <row r="120" customFormat="false" ht="19.5" hidden="false" customHeight="true" outlineLevel="0" collapsed="false">
      <c r="A120" s="60" t="s">
        <v>433</v>
      </c>
      <c r="B120" s="61"/>
      <c r="C120" s="62"/>
      <c r="D120" s="63"/>
      <c r="E120" s="61"/>
      <c r="F120" s="61"/>
      <c r="G120" s="64" t="str">
        <f aca="false">IF(COUNTA(B120:F120)=0,"",IF(OR(LEN(A120&amp;"")=0,LEN(B120&amp;"")=0,LEN(C120&amp;"")=0,LEN(D120&amp;"")=0,LEN(E120&amp;"")=0),"REVISAR: faltan datos",IF(COUNTIFS(Gastos!$A$6:$A$205,B120,Gastos!$B$6:$B$205,"&lt;&gt;")&lt;&gt;1,"REVISAR: ID gasto inexistente/duplicado",IF(COUNTIFS($A$6:$A$405,A120)&gt;1,"REVISAR: ID pago duplicado",IF(D120&lt;=0,"REVISAR: importe",IF(OR(LEN(Datos!$B$20&amp;"")=0,C120&lt;Datos!$B$20,C120&gt;Datos!$B$23),"REVISAR: fecha fuera de intervalo",IF(E120="Efectivo","REVISAR: límites y recibí",IF(C120&gt;Datos!$B$21,"REVISAR: arts. 14.3 / 15.4","Sin alerta automática"))))))))</f>
        <v/>
      </c>
    </row>
    <row r="121" customFormat="false" ht="19.5" hidden="false" customHeight="true" outlineLevel="0" collapsed="false">
      <c r="A121" s="60" t="s">
        <v>434</v>
      </c>
      <c r="B121" s="61"/>
      <c r="C121" s="62"/>
      <c r="D121" s="63"/>
      <c r="E121" s="61"/>
      <c r="F121" s="61"/>
      <c r="G121" s="64" t="str">
        <f aca="false">IF(COUNTA(B121:F121)=0,"",IF(OR(LEN(A121&amp;"")=0,LEN(B121&amp;"")=0,LEN(C121&amp;"")=0,LEN(D121&amp;"")=0,LEN(E121&amp;"")=0),"REVISAR: faltan datos",IF(COUNTIFS(Gastos!$A$6:$A$205,B121,Gastos!$B$6:$B$205,"&lt;&gt;")&lt;&gt;1,"REVISAR: ID gasto inexistente/duplicado",IF(COUNTIFS($A$6:$A$405,A121)&gt;1,"REVISAR: ID pago duplicado",IF(D121&lt;=0,"REVISAR: importe",IF(OR(LEN(Datos!$B$20&amp;"")=0,C121&lt;Datos!$B$20,C121&gt;Datos!$B$23),"REVISAR: fecha fuera de intervalo",IF(E121="Efectivo","REVISAR: límites y recibí",IF(C121&gt;Datos!$B$21,"REVISAR: arts. 14.3 / 15.4","Sin alerta automática"))))))))</f>
        <v/>
      </c>
    </row>
    <row r="122" customFormat="false" ht="19.5" hidden="false" customHeight="true" outlineLevel="0" collapsed="false">
      <c r="A122" s="60" t="s">
        <v>435</v>
      </c>
      <c r="B122" s="61"/>
      <c r="C122" s="62"/>
      <c r="D122" s="63"/>
      <c r="E122" s="61"/>
      <c r="F122" s="61"/>
      <c r="G122" s="64" t="str">
        <f aca="false">IF(COUNTA(B122:F122)=0,"",IF(OR(LEN(A122&amp;"")=0,LEN(B122&amp;"")=0,LEN(C122&amp;"")=0,LEN(D122&amp;"")=0,LEN(E122&amp;"")=0),"REVISAR: faltan datos",IF(COUNTIFS(Gastos!$A$6:$A$205,B122,Gastos!$B$6:$B$205,"&lt;&gt;")&lt;&gt;1,"REVISAR: ID gasto inexistente/duplicado",IF(COUNTIFS($A$6:$A$405,A122)&gt;1,"REVISAR: ID pago duplicado",IF(D122&lt;=0,"REVISAR: importe",IF(OR(LEN(Datos!$B$20&amp;"")=0,C122&lt;Datos!$B$20,C122&gt;Datos!$B$23),"REVISAR: fecha fuera de intervalo",IF(E122="Efectivo","REVISAR: límites y recibí",IF(C122&gt;Datos!$B$21,"REVISAR: arts. 14.3 / 15.4","Sin alerta automática"))))))))</f>
        <v/>
      </c>
    </row>
    <row r="123" customFormat="false" ht="19.5" hidden="false" customHeight="true" outlineLevel="0" collapsed="false">
      <c r="A123" s="60" t="s">
        <v>436</v>
      </c>
      <c r="B123" s="61"/>
      <c r="C123" s="62"/>
      <c r="D123" s="63"/>
      <c r="E123" s="61"/>
      <c r="F123" s="61"/>
      <c r="G123" s="64" t="str">
        <f aca="false">IF(COUNTA(B123:F123)=0,"",IF(OR(LEN(A123&amp;"")=0,LEN(B123&amp;"")=0,LEN(C123&amp;"")=0,LEN(D123&amp;"")=0,LEN(E123&amp;"")=0),"REVISAR: faltan datos",IF(COUNTIFS(Gastos!$A$6:$A$205,B123,Gastos!$B$6:$B$205,"&lt;&gt;")&lt;&gt;1,"REVISAR: ID gasto inexistente/duplicado",IF(COUNTIFS($A$6:$A$405,A123)&gt;1,"REVISAR: ID pago duplicado",IF(D123&lt;=0,"REVISAR: importe",IF(OR(LEN(Datos!$B$20&amp;"")=0,C123&lt;Datos!$B$20,C123&gt;Datos!$B$23),"REVISAR: fecha fuera de intervalo",IF(E123="Efectivo","REVISAR: límites y recibí",IF(C123&gt;Datos!$B$21,"REVISAR: arts. 14.3 / 15.4","Sin alerta automática"))))))))</f>
        <v/>
      </c>
    </row>
    <row r="124" customFormat="false" ht="19.5" hidden="false" customHeight="true" outlineLevel="0" collapsed="false">
      <c r="A124" s="60" t="s">
        <v>437</v>
      </c>
      <c r="B124" s="61"/>
      <c r="C124" s="62"/>
      <c r="D124" s="63"/>
      <c r="E124" s="61"/>
      <c r="F124" s="61"/>
      <c r="G124" s="64" t="str">
        <f aca="false">IF(COUNTA(B124:F124)=0,"",IF(OR(LEN(A124&amp;"")=0,LEN(B124&amp;"")=0,LEN(C124&amp;"")=0,LEN(D124&amp;"")=0,LEN(E124&amp;"")=0),"REVISAR: faltan datos",IF(COUNTIFS(Gastos!$A$6:$A$205,B124,Gastos!$B$6:$B$205,"&lt;&gt;")&lt;&gt;1,"REVISAR: ID gasto inexistente/duplicado",IF(COUNTIFS($A$6:$A$405,A124)&gt;1,"REVISAR: ID pago duplicado",IF(D124&lt;=0,"REVISAR: importe",IF(OR(LEN(Datos!$B$20&amp;"")=0,C124&lt;Datos!$B$20,C124&gt;Datos!$B$23),"REVISAR: fecha fuera de intervalo",IF(E124="Efectivo","REVISAR: límites y recibí",IF(C124&gt;Datos!$B$21,"REVISAR: arts. 14.3 / 15.4","Sin alerta automática"))))))))</f>
        <v/>
      </c>
    </row>
    <row r="125" customFormat="false" ht="19.5" hidden="false" customHeight="true" outlineLevel="0" collapsed="false">
      <c r="A125" s="60" t="s">
        <v>438</v>
      </c>
      <c r="B125" s="61"/>
      <c r="C125" s="62"/>
      <c r="D125" s="63"/>
      <c r="E125" s="61"/>
      <c r="F125" s="61"/>
      <c r="G125" s="64" t="str">
        <f aca="false">IF(COUNTA(B125:F125)=0,"",IF(OR(LEN(A125&amp;"")=0,LEN(B125&amp;"")=0,LEN(C125&amp;"")=0,LEN(D125&amp;"")=0,LEN(E125&amp;"")=0),"REVISAR: faltan datos",IF(COUNTIFS(Gastos!$A$6:$A$205,B125,Gastos!$B$6:$B$205,"&lt;&gt;")&lt;&gt;1,"REVISAR: ID gasto inexistente/duplicado",IF(COUNTIFS($A$6:$A$405,A125)&gt;1,"REVISAR: ID pago duplicado",IF(D125&lt;=0,"REVISAR: importe",IF(OR(LEN(Datos!$B$20&amp;"")=0,C125&lt;Datos!$B$20,C125&gt;Datos!$B$23),"REVISAR: fecha fuera de intervalo",IF(E125="Efectivo","REVISAR: límites y recibí",IF(C125&gt;Datos!$B$21,"REVISAR: arts. 14.3 / 15.4","Sin alerta automática"))))))))</f>
        <v/>
      </c>
    </row>
    <row r="126" customFormat="false" ht="19.5" hidden="false" customHeight="true" outlineLevel="0" collapsed="false">
      <c r="A126" s="60" t="s">
        <v>439</v>
      </c>
      <c r="B126" s="61"/>
      <c r="C126" s="62"/>
      <c r="D126" s="63"/>
      <c r="E126" s="61"/>
      <c r="F126" s="61"/>
      <c r="G126" s="64" t="str">
        <f aca="false">IF(COUNTA(B126:F126)=0,"",IF(OR(LEN(A126&amp;"")=0,LEN(B126&amp;"")=0,LEN(C126&amp;"")=0,LEN(D126&amp;"")=0,LEN(E126&amp;"")=0),"REVISAR: faltan datos",IF(COUNTIFS(Gastos!$A$6:$A$205,B126,Gastos!$B$6:$B$205,"&lt;&gt;")&lt;&gt;1,"REVISAR: ID gasto inexistente/duplicado",IF(COUNTIFS($A$6:$A$405,A126)&gt;1,"REVISAR: ID pago duplicado",IF(D126&lt;=0,"REVISAR: importe",IF(OR(LEN(Datos!$B$20&amp;"")=0,C126&lt;Datos!$B$20,C126&gt;Datos!$B$23),"REVISAR: fecha fuera de intervalo",IF(E126="Efectivo","REVISAR: límites y recibí",IF(C126&gt;Datos!$B$21,"REVISAR: arts. 14.3 / 15.4","Sin alerta automática"))))))))</f>
        <v/>
      </c>
    </row>
    <row r="127" customFormat="false" ht="19.5" hidden="false" customHeight="true" outlineLevel="0" collapsed="false">
      <c r="A127" s="60" t="s">
        <v>440</v>
      </c>
      <c r="B127" s="61"/>
      <c r="C127" s="62"/>
      <c r="D127" s="63"/>
      <c r="E127" s="61"/>
      <c r="F127" s="61"/>
      <c r="G127" s="64" t="str">
        <f aca="false">IF(COUNTA(B127:F127)=0,"",IF(OR(LEN(A127&amp;"")=0,LEN(B127&amp;"")=0,LEN(C127&amp;"")=0,LEN(D127&amp;"")=0,LEN(E127&amp;"")=0),"REVISAR: faltan datos",IF(COUNTIFS(Gastos!$A$6:$A$205,B127,Gastos!$B$6:$B$205,"&lt;&gt;")&lt;&gt;1,"REVISAR: ID gasto inexistente/duplicado",IF(COUNTIFS($A$6:$A$405,A127)&gt;1,"REVISAR: ID pago duplicado",IF(D127&lt;=0,"REVISAR: importe",IF(OR(LEN(Datos!$B$20&amp;"")=0,C127&lt;Datos!$B$20,C127&gt;Datos!$B$23),"REVISAR: fecha fuera de intervalo",IF(E127="Efectivo","REVISAR: límites y recibí",IF(C127&gt;Datos!$B$21,"REVISAR: arts. 14.3 / 15.4","Sin alerta automática"))))))))</f>
        <v/>
      </c>
    </row>
    <row r="128" customFormat="false" ht="19.5" hidden="false" customHeight="true" outlineLevel="0" collapsed="false">
      <c r="A128" s="60" t="s">
        <v>441</v>
      </c>
      <c r="B128" s="61"/>
      <c r="C128" s="62"/>
      <c r="D128" s="63"/>
      <c r="E128" s="61"/>
      <c r="F128" s="61"/>
      <c r="G128" s="64" t="str">
        <f aca="false">IF(COUNTA(B128:F128)=0,"",IF(OR(LEN(A128&amp;"")=0,LEN(B128&amp;"")=0,LEN(C128&amp;"")=0,LEN(D128&amp;"")=0,LEN(E128&amp;"")=0),"REVISAR: faltan datos",IF(COUNTIFS(Gastos!$A$6:$A$205,B128,Gastos!$B$6:$B$205,"&lt;&gt;")&lt;&gt;1,"REVISAR: ID gasto inexistente/duplicado",IF(COUNTIFS($A$6:$A$405,A128)&gt;1,"REVISAR: ID pago duplicado",IF(D128&lt;=0,"REVISAR: importe",IF(OR(LEN(Datos!$B$20&amp;"")=0,C128&lt;Datos!$B$20,C128&gt;Datos!$B$23),"REVISAR: fecha fuera de intervalo",IF(E128="Efectivo","REVISAR: límites y recibí",IF(C128&gt;Datos!$B$21,"REVISAR: arts. 14.3 / 15.4","Sin alerta automática"))))))))</f>
        <v/>
      </c>
    </row>
    <row r="129" customFormat="false" ht="19.5" hidden="false" customHeight="true" outlineLevel="0" collapsed="false">
      <c r="A129" s="60" t="s">
        <v>442</v>
      </c>
      <c r="B129" s="61"/>
      <c r="C129" s="62"/>
      <c r="D129" s="63"/>
      <c r="E129" s="61"/>
      <c r="F129" s="61"/>
      <c r="G129" s="64" t="str">
        <f aca="false">IF(COUNTA(B129:F129)=0,"",IF(OR(LEN(A129&amp;"")=0,LEN(B129&amp;"")=0,LEN(C129&amp;"")=0,LEN(D129&amp;"")=0,LEN(E129&amp;"")=0),"REVISAR: faltan datos",IF(COUNTIFS(Gastos!$A$6:$A$205,B129,Gastos!$B$6:$B$205,"&lt;&gt;")&lt;&gt;1,"REVISAR: ID gasto inexistente/duplicado",IF(COUNTIFS($A$6:$A$405,A129)&gt;1,"REVISAR: ID pago duplicado",IF(D129&lt;=0,"REVISAR: importe",IF(OR(LEN(Datos!$B$20&amp;"")=0,C129&lt;Datos!$B$20,C129&gt;Datos!$B$23),"REVISAR: fecha fuera de intervalo",IF(E129="Efectivo","REVISAR: límites y recibí",IF(C129&gt;Datos!$B$21,"REVISAR: arts. 14.3 / 15.4","Sin alerta automática"))))))))</f>
        <v/>
      </c>
    </row>
    <row r="130" customFormat="false" ht="19.5" hidden="false" customHeight="true" outlineLevel="0" collapsed="false">
      <c r="A130" s="60" t="s">
        <v>443</v>
      </c>
      <c r="B130" s="61"/>
      <c r="C130" s="62"/>
      <c r="D130" s="63"/>
      <c r="E130" s="61"/>
      <c r="F130" s="61"/>
      <c r="G130" s="64" t="str">
        <f aca="false">IF(COUNTA(B130:F130)=0,"",IF(OR(LEN(A130&amp;"")=0,LEN(B130&amp;"")=0,LEN(C130&amp;"")=0,LEN(D130&amp;"")=0,LEN(E130&amp;"")=0),"REVISAR: faltan datos",IF(COUNTIFS(Gastos!$A$6:$A$205,B130,Gastos!$B$6:$B$205,"&lt;&gt;")&lt;&gt;1,"REVISAR: ID gasto inexistente/duplicado",IF(COUNTIFS($A$6:$A$405,A130)&gt;1,"REVISAR: ID pago duplicado",IF(D130&lt;=0,"REVISAR: importe",IF(OR(LEN(Datos!$B$20&amp;"")=0,C130&lt;Datos!$B$20,C130&gt;Datos!$B$23),"REVISAR: fecha fuera de intervalo",IF(E130="Efectivo","REVISAR: límites y recibí",IF(C130&gt;Datos!$B$21,"REVISAR: arts. 14.3 / 15.4","Sin alerta automática"))))))))</f>
        <v/>
      </c>
    </row>
    <row r="131" customFormat="false" ht="19.5" hidden="false" customHeight="true" outlineLevel="0" collapsed="false">
      <c r="A131" s="60" t="s">
        <v>444</v>
      </c>
      <c r="B131" s="61"/>
      <c r="C131" s="62"/>
      <c r="D131" s="63"/>
      <c r="E131" s="61"/>
      <c r="F131" s="61"/>
      <c r="G131" s="64" t="str">
        <f aca="false">IF(COUNTA(B131:F131)=0,"",IF(OR(LEN(A131&amp;"")=0,LEN(B131&amp;"")=0,LEN(C131&amp;"")=0,LEN(D131&amp;"")=0,LEN(E131&amp;"")=0),"REVISAR: faltan datos",IF(COUNTIFS(Gastos!$A$6:$A$205,B131,Gastos!$B$6:$B$205,"&lt;&gt;")&lt;&gt;1,"REVISAR: ID gasto inexistente/duplicado",IF(COUNTIFS($A$6:$A$405,A131)&gt;1,"REVISAR: ID pago duplicado",IF(D131&lt;=0,"REVISAR: importe",IF(OR(LEN(Datos!$B$20&amp;"")=0,C131&lt;Datos!$B$20,C131&gt;Datos!$B$23),"REVISAR: fecha fuera de intervalo",IF(E131="Efectivo","REVISAR: límites y recibí",IF(C131&gt;Datos!$B$21,"REVISAR: arts. 14.3 / 15.4","Sin alerta automática"))))))))</f>
        <v/>
      </c>
    </row>
    <row r="132" customFormat="false" ht="19.5" hidden="false" customHeight="true" outlineLevel="0" collapsed="false">
      <c r="A132" s="60" t="s">
        <v>445</v>
      </c>
      <c r="B132" s="61"/>
      <c r="C132" s="62"/>
      <c r="D132" s="63"/>
      <c r="E132" s="61"/>
      <c r="F132" s="61"/>
      <c r="G132" s="64" t="str">
        <f aca="false">IF(COUNTA(B132:F132)=0,"",IF(OR(LEN(A132&amp;"")=0,LEN(B132&amp;"")=0,LEN(C132&amp;"")=0,LEN(D132&amp;"")=0,LEN(E132&amp;"")=0),"REVISAR: faltan datos",IF(COUNTIFS(Gastos!$A$6:$A$205,B132,Gastos!$B$6:$B$205,"&lt;&gt;")&lt;&gt;1,"REVISAR: ID gasto inexistente/duplicado",IF(COUNTIFS($A$6:$A$405,A132)&gt;1,"REVISAR: ID pago duplicado",IF(D132&lt;=0,"REVISAR: importe",IF(OR(LEN(Datos!$B$20&amp;"")=0,C132&lt;Datos!$B$20,C132&gt;Datos!$B$23),"REVISAR: fecha fuera de intervalo",IF(E132="Efectivo","REVISAR: límites y recibí",IF(C132&gt;Datos!$B$21,"REVISAR: arts. 14.3 / 15.4","Sin alerta automática"))))))))</f>
        <v/>
      </c>
    </row>
    <row r="133" customFormat="false" ht="19.5" hidden="false" customHeight="true" outlineLevel="0" collapsed="false">
      <c r="A133" s="60" t="s">
        <v>446</v>
      </c>
      <c r="B133" s="61"/>
      <c r="C133" s="62"/>
      <c r="D133" s="63"/>
      <c r="E133" s="61"/>
      <c r="F133" s="61"/>
      <c r="G133" s="64" t="str">
        <f aca="false">IF(COUNTA(B133:F133)=0,"",IF(OR(LEN(A133&amp;"")=0,LEN(B133&amp;"")=0,LEN(C133&amp;"")=0,LEN(D133&amp;"")=0,LEN(E133&amp;"")=0),"REVISAR: faltan datos",IF(COUNTIFS(Gastos!$A$6:$A$205,B133,Gastos!$B$6:$B$205,"&lt;&gt;")&lt;&gt;1,"REVISAR: ID gasto inexistente/duplicado",IF(COUNTIFS($A$6:$A$405,A133)&gt;1,"REVISAR: ID pago duplicado",IF(D133&lt;=0,"REVISAR: importe",IF(OR(LEN(Datos!$B$20&amp;"")=0,C133&lt;Datos!$B$20,C133&gt;Datos!$B$23),"REVISAR: fecha fuera de intervalo",IF(E133="Efectivo","REVISAR: límites y recibí",IF(C133&gt;Datos!$B$21,"REVISAR: arts. 14.3 / 15.4","Sin alerta automática"))))))))</f>
        <v/>
      </c>
    </row>
    <row r="134" customFormat="false" ht="19.5" hidden="false" customHeight="true" outlineLevel="0" collapsed="false">
      <c r="A134" s="60" t="s">
        <v>447</v>
      </c>
      <c r="B134" s="61"/>
      <c r="C134" s="62"/>
      <c r="D134" s="63"/>
      <c r="E134" s="61"/>
      <c r="F134" s="61"/>
      <c r="G134" s="64" t="str">
        <f aca="false">IF(COUNTA(B134:F134)=0,"",IF(OR(LEN(A134&amp;"")=0,LEN(B134&amp;"")=0,LEN(C134&amp;"")=0,LEN(D134&amp;"")=0,LEN(E134&amp;"")=0),"REVISAR: faltan datos",IF(COUNTIFS(Gastos!$A$6:$A$205,B134,Gastos!$B$6:$B$205,"&lt;&gt;")&lt;&gt;1,"REVISAR: ID gasto inexistente/duplicado",IF(COUNTIFS($A$6:$A$405,A134)&gt;1,"REVISAR: ID pago duplicado",IF(D134&lt;=0,"REVISAR: importe",IF(OR(LEN(Datos!$B$20&amp;"")=0,C134&lt;Datos!$B$20,C134&gt;Datos!$B$23),"REVISAR: fecha fuera de intervalo",IF(E134="Efectivo","REVISAR: límites y recibí",IF(C134&gt;Datos!$B$21,"REVISAR: arts. 14.3 / 15.4","Sin alerta automática"))))))))</f>
        <v/>
      </c>
    </row>
    <row r="135" customFormat="false" ht="19.5" hidden="false" customHeight="true" outlineLevel="0" collapsed="false">
      <c r="A135" s="60" t="s">
        <v>448</v>
      </c>
      <c r="B135" s="61"/>
      <c r="C135" s="62"/>
      <c r="D135" s="63"/>
      <c r="E135" s="61"/>
      <c r="F135" s="61"/>
      <c r="G135" s="64" t="str">
        <f aca="false">IF(COUNTA(B135:F135)=0,"",IF(OR(LEN(A135&amp;"")=0,LEN(B135&amp;"")=0,LEN(C135&amp;"")=0,LEN(D135&amp;"")=0,LEN(E135&amp;"")=0),"REVISAR: faltan datos",IF(COUNTIFS(Gastos!$A$6:$A$205,B135,Gastos!$B$6:$B$205,"&lt;&gt;")&lt;&gt;1,"REVISAR: ID gasto inexistente/duplicado",IF(COUNTIFS($A$6:$A$405,A135)&gt;1,"REVISAR: ID pago duplicado",IF(D135&lt;=0,"REVISAR: importe",IF(OR(LEN(Datos!$B$20&amp;"")=0,C135&lt;Datos!$B$20,C135&gt;Datos!$B$23),"REVISAR: fecha fuera de intervalo",IF(E135="Efectivo","REVISAR: límites y recibí",IF(C135&gt;Datos!$B$21,"REVISAR: arts. 14.3 / 15.4","Sin alerta automática"))))))))</f>
        <v/>
      </c>
    </row>
    <row r="136" customFormat="false" ht="19.5" hidden="false" customHeight="true" outlineLevel="0" collapsed="false">
      <c r="A136" s="60" t="s">
        <v>449</v>
      </c>
      <c r="B136" s="61"/>
      <c r="C136" s="62"/>
      <c r="D136" s="63"/>
      <c r="E136" s="61"/>
      <c r="F136" s="61"/>
      <c r="G136" s="64" t="str">
        <f aca="false">IF(COUNTA(B136:F136)=0,"",IF(OR(LEN(A136&amp;"")=0,LEN(B136&amp;"")=0,LEN(C136&amp;"")=0,LEN(D136&amp;"")=0,LEN(E136&amp;"")=0),"REVISAR: faltan datos",IF(COUNTIFS(Gastos!$A$6:$A$205,B136,Gastos!$B$6:$B$205,"&lt;&gt;")&lt;&gt;1,"REVISAR: ID gasto inexistente/duplicado",IF(COUNTIFS($A$6:$A$405,A136)&gt;1,"REVISAR: ID pago duplicado",IF(D136&lt;=0,"REVISAR: importe",IF(OR(LEN(Datos!$B$20&amp;"")=0,C136&lt;Datos!$B$20,C136&gt;Datos!$B$23),"REVISAR: fecha fuera de intervalo",IF(E136="Efectivo","REVISAR: límites y recibí",IF(C136&gt;Datos!$B$21,"REVISAR: arts. 14.3 / 15.4","Sin alerta automática"))))))))</f>
        <v/>
      </c>
    </row>
    <row r="137" customFormat="false" ht="19.5" hidden="false" customHeight="true" outlineLevel="0" collapsed="false">
      <c r="A137" s="60" t="s">
        <v>450</v>
      </c>
      <c r="B137" s="61"/>
      <c r="C137" s="62"/>
      <c r="D137" s="63"/>
      <c r="E137" s="61"/>
      <c r="F137" s="61"/>
      <c r="G137" s="64" t="str">
        <f aca="false">IF(COUNTA(B137:F137)=0,"",IF(OR(LEN(A137&amp;"")=0,LEN(B137&amp;"")=0,LEN(C137&amp;"")=0,LEN(D137&amp;"")=0,LEN(E137&amp;"")=0),"REVISAR: faltan datos",IF(COUNTIFS(Gastos!$A$6:$A$205,B137,Gastos!$B$6:$B$205,"&lt;&gt;")&lt;&gt;1,"REVISAR: ID gasto inexistente/duplicado",IF(COUNTIFS($A$6:$A$405,A137)&gt;1,"REVISAR: ID pago duplicado",IF(D137&lt;=0,"REVISAR: importe",IF(OR(LEN(Datos!$B$20&amp;"")=0,C137&lt;Datos!$B$20,C137&gt;Datos!$B$23),"REVISAR: fecha fuera de intervalo",IF(E137="Efectivo","REVISAR: límites y recibí",IF(C137&gt;Datos!$B$21,"REVISAR: arts. 14.3 / 15.4","Sin alerta automática"))))))))</f>
        <v/>
      </c>
    </row>
    <row r="138" customFormat="false" ht="19.5" hidden="false" customHeight="true" outlineLevel="0" collapsed="false">
      <c r="A138" s="60" t="s">
        <v>451</v>
      </c>
      <c r="B138" s="61"/>
      <c r="C138" s="62"/>
      <c r="D138" s="63"/>
      <c r="E138" s="61"/>
      <c r="F138" s="61"/>
      <c r="G138" s="64" t="str">
        <f aca="false">IF(COUNTA(B138:F138)=0,"",IF(OR(LEN(A138&amp;"")=0,LEN(B138&amp;"")=0,LEN(C138&amp;"")=0,LEN(D138&amp;"")=0,LEN(E138&amp;"")=0),"REVISAR: faltan datos",IF(COUNTIFS(Gastos!$A$6:$A$205,B138,Gastos!$B$6:$B$205,"&lt;&gt;")&lt;&gt;1,"REVISAR: ID gasto inexistente/duplicado",IF(COUNTIFS($A$6:$A$405,A138)&gt;1,"REVISAR: ID pago duplicado",IF(D138&lt;=0,"REVISAR: importe",IF(OR(LEN(Datos!$B$20&amp;"")=0,C138&lt;Datos!$B$20,C138&gt;Datos!$B$23),"REVISAR: fecha fuera de intervalo",IF(E138="Efectivo","REVISAR: límites y recibí",IF(C138&gt;Datos!$B$21,"REVISAR: arts. 14.3 / 15.4","Sin alerta automática"))))))))</f>
        <v/>
      </c>
    </row>
    <row r="139" customFormat="false" ht="19.5" hidden="false" customHeight="true" outlineLevel="0" collapsed="false">
      <c r="A139" s="60" t="s">
        <v>452</v>
      </c>
      <c r="B139" s="61"/>
      <c r="C139" s="62"/>
      <c r="D139" s="63"/>
      <c r="E139" s="61"/>
      <c r="F139" s="61"/>
      <c r="G139" s="64" t="str">
        <f aca="false">IF(COUNTA(B139:F139)=0,"",IF(OR(LEN(A139&amp;"")=0,LEN(B139&amp;"")=0,LEN(C139&amp;"")=0,LEN(D139&amp;"")=0,LEN(E139&amp;"")=0),"REVISAR: faltan datos",IF(COUNTIFS(Gastos!$A$6:$A$205,B139,Gastos!$B$6:$B$205,"&lt;&gt;")&lt;&gt;1,"REVISAR: ID gasto inexistente/duplicado",IF(COUNTIFS($A$6:$A$405,A139)&gt;1,"REVISAR: ID pago duplicado",IF(D139&lt;=0,"REVISAR: importe",IF(OR(LEN(Datos!$B$20&amp;"")=0,C139&lt;Datos!$B$20,C139&gt;Datos!$B$23),"REVISAR: fecha fuera de intervalo",IF(E139="Efectivo","REVISAR: límites y recibí",IF(C139&gt;Datos!$B$21,"REVISAR: arts. 14.3 / 15.4","Sin alerta automática"))))))))</f>
        <v/>
      </c>
    </row>
    <row r="140" customFormat="false" ht="19.5" hidden="false" customHeight="true" outlineLevel="0" collapsed="false">
      <c r="A140" s="60" t="s">
        <v>453</v>
      </c>
      <c r="B140" s="61"/>
      <c r="C140" s="62"/>
      <c r="D140" s="63"/>
      <c r="E140" s="61"/>
      <c r="F140" s="61"/>
      <c r="G140" s="64" t="str">
        <f aca="false">IF(COUNTA(B140:F140)=0,"",IF(OR(LEN(A140&amp;"")=0,LEN(B140&amp;"")=0,LEN(C140&amp;"")=0,LEN(D140&amp;"")=0,LEN(E140&amp;"")=0),"REVISAR: faltan datos",IF(COUNTIFS(Gastos!$A$6:$A$205,B140,Gastos!$B$6:$B$205,"&lt;&gt;")&lt;&gt;1,"REVISAR: ID gasto inexistente/duplicado",IF(COUNTIFS($A$6:$A$405,A140)&gt;1,"REVISAR: ID pago duplicado",IF(D140&lt;=0,"REVISAR: importe",IF(OR(LEN(Datos!$B$20&amp;"")=0,C140&lt;Datos!$B$20,C140&gt;Datos!$B$23),"REVISAR: fecha fuera de intervalo",IF(E140="Efectivo","REVISAR: límites y recibí",IF(C140&gt;Datos!$B$21,"REVISAR: arts. 14.3 / 15.4","Sin alerta automática"))))))))</f>
        <v/>
      </c>
    </row>
    <row r="141" customFormat="false" ht="19.5" hidden="false" customHeight="true" outlineLevel="0" collapsed="false">
      <c r="A141" s="60" t="s">
        <v>454</v>
      </c>
      <c r="B141" s="61"/>
      <c r="C141" s="62"/>
      <c r="D141" s="63"/>
      <c r="E141" s="61"/>
      <c r="F141" s="61"/>
      <c r="G141" s="64" t="str">
        <f aca="false">IF(COUNTA(B141:F141)=0,"",IF(OR(LEN(A141&amp;"")=0,LEN(B141&amp;"")=0,LEN(C141&amp;"")=0,LEN(D141&amp;"")=0,LEN(E141&amp;"")=0),"REVISAR: faltan datos",IF(COUNTIFS(Gastos!$A$6:$A$205,B141,Gastos!$B$6:$B$205,"&lt;&gt;")&lt;&gt;1,"REVISAR: ID gasto inexistente/duplicado",IF(COUNTIFS($A$6:$A$405,A141)&gt;1,"REVISAR: ID pago duplicado",IF(D141&lt;=0,"REVISAR: importe",IF(OR(LEN(Datos!$B$20&amp;"")=0,C141&lt;Datos!$B$20,C141&gt;Datos!$B$23),"REVISAR: fecha fuera de intervalo",IF(E141="Efectivo","REVISAR: límites y recibí",IF(C141&gt;Datos!$B$21,"REVISAR: arts. 14.3 / 15.4","Sin alerta automática"))))))))</f>
        <v/>
      </c>
    </row>
    <row r="142" customFormat="false" ht="19.5" hidden="false" customHeight="true" outlineLevel="0" collapsed="false">
      <c r="A142" s="60" t="s">
        <v>455</v>
      </c>
      <c r="B142" s="61"/>
      <c r="C142" s="62"/>
      <c r="D142" s="63"/>
      <c r="E142" s="61"/>
      <c r="F142" s="61"/>
      <c r="G142" s="64" t="str">
        <f aca="false">IF(COUNTA(B142:F142)=0,"",IF(OR(LEN(A142&amp;"")=0,LEN(B142&amp;"")=0,LEN(C142&amp;"")=0,LEN(D142&amp;"")=0,LEN(E142&amp;"")=0),"REVISAR: faltan datos",IF(COUNTIFS(Gastos!$A$6:$A$205,B142,Gastos!$B$6:$B$205,"&lt;&gt;")&lt;&gt;1,"REVISAR: ID gasto inexistente/duplicado",IF(COUNTIFS($A$6:$A$405,A142)&gt;1,"REVISAR: ID pago duplicado",IF(D142&lt;=0,"REVISAR: importe",IF(OR(LEN(Datos!$B$20&amp;"")=0,C142&lt;Datos!$B$20,C142&gt;Datos!$B$23),"REVISAR: fecha fuera de intervalo",IF(E142="Efectivo","REVISAR: límites y recibí",IF(C142&gt;Datos!$B$21,"REVISAR: arts. 14.3 / 15.4","Sin alerta automática"))))))))</f>
        <v/>
      </c>
    </row>
    <row r="143" customFormat="false" ht="19.5" hidden="false" customHeight="true" outlineLevel="0" collapsed="false">
      <c r="A143" s="60" t="s">
        <v>456</v>
      </c>
      <c r="B143" s="61"/>
      <c r="C143" s="62"/>
      <c r="D143" s="63"/>
      <c r="E143" s="61"/>
      <c r="F143" s="61"/>
      <c r="G143" s="64" t="str">
        <f aca="false">IF(COUNTA(B143:F143)=0,"",IF(OR(LEN(A143&amp;"")=0,LEN(B143&amp;"")=0,LEN(C143&amp;"")=0,LEN(D143&amp;"")=0,LEN(E143&amp;"")=0),"REVISAR: faltan datos",IF(COUNTIFS(Gastos!$A$6:$A$205,B143,Gastos!$B$6:$B$205,"&lt;&gt;")&lt;&gt;1,"REVISAR: ID gasto inexistente/duplicado",IF(COUNTIFS($A$6:$A$405,A143)&gt;1,"REVISAR: ID pago duplicado",IF(D143&lt;=0,"REVISAR: importe",IF(OR(LEN(Datos!$B$20&amp;"")=0,C143&lt;Datos!$B$20,C143&gt;Datos!$B$23),"REVISAR: fecha fuera de intervalo",IF(E143="Efectivo","REVISAR: límites y recibí",IF(C143&gt;Datos!$B$21,"REVISAR: arts. 14.3 / 15.4","Sin alerta automática"))))))))</f>
        <v/>
      </c>
    </row>
    <row r="144" customFormat="false" ht="19.5" hidden="false" customHeight="true" outlineLevel="0" collapsed="false">
      <c r="A144" s="60" t="s">
        <v>457</v>
      </c>
      <c r="B144" s="61"/>
      <c r="C144" s="62"/>
      <c r="D144" s="63"/>
      <c r="E144" s="61"/>
      <c r="F144" s="61"/>
      <c r="G144" s="64" t="str">
        <f aca="false">IF(COUNTA(B144:F144)=0,"",IF(OR(LEN(A144&amp;"")=0,LEN(B144&amp;"")=0,LEN(C144&amp;"")=0,LEN(D144&amp;"")=0,LEN(E144&amp;"")=0),"REVISAR: faltan datos",IF(COUNTIFS(Gastos!$A$6:$A$205,B144,Gastos!$B$6:$B$205,"&lt;&gt;")&lt;&gt;1,"REVISAR: ID gasto inexistente/duplicado",IF(COUNTIFS($A$6:$A$405,A144)&gt;1,"REVISAR: ID pago duplicado",IF(D144&lt;=0,"REVISAR: importe",IF(OR(LEN(Datos!$B$20&amp;"")=0,C144&lt;Datos!$B$20,C144&gt;Datos!$B$23),"REVISAR: fecha fuera de intervalo",IF(E144="Efectivo","REVISAR: límites y recibí",IF(C144&gt;Datos!$B$21,"REVISAR: arts. 14.3 / 15.4","Sin alerta automática"))))))))</f>
        <v/>
      </c>
    </row>
    <row r="145" customFormat="false" ht="19.5" hidden="false" customHeight="true" outlineLevel="0" collapsed="false">
      <c r="A145" s="60" t="s">
        <v>458</v>
      </c>
      <c r="B145" s="61"/>
      <c r="C145" s="62"/>
      <c r="D145" s="63"/>
      <c r="E145" s="61"/>
      <c r="F145" s="61"/>
      <c r="G145" s="64" t="str">
        <f aca="false">IF(COUNTA(B145:F145)=0,"",IF(OR(LEN(A145&amp;"")=0,LEN(B145&amp;"")=0,LEN(C145&amp;"")=0,LEN(D145&amp;"")=0,LEN(E145&amp;"")=0),"REVISAR: faltan datos",IF(COUNTIFS(Gastos!$A$6:$A$205,B145,Gastos!$B$6:$B$205,"&lt;&gt;")&lt;&gt;1,"REVISAR: ID gasto inexistente/duplicado",IF(COUNTIFS($A$6:$A$405,A145)&gt;1,"REVISAR: ID pago duplicado",IF(D145&lt;=0,"REVISAR: importe",IF(OR(LEN(Datos!$B$20&amp;"")=0,C145&lt;Datos!$B$20,C145&gt;Datos!$B$23),"REVISAR: fecha fuera de intervalo",IF(E145="Efectivo","REVISAR: límites y recibí",IF(C145&gt;Datos!$B$21,"REVISAR: arts. 14.3 / 15.4","Sin alerta automática"))))))))</f>
        <v/>
      </c>
    </row>
    <row r="146" customFormat="false" ht="19.5" hidden="false" customHeight="true" outlineLevel="0" collapsed="false">
      <c r="A146" s="60" t="s">
        <v>459</v>
      </c>
      <c r="B146" s="61"/>
      <c r="C146" s="62"/>
      <c r="D146" s="63"/>
      <c r="E146" s="61"/>
      <c r="F146" s="61"/>
      <c r="G146" s="64" t="str">
        <f aca="false">IF(COUNTA(B146:F146)=0,"",IF(OR(LEN(A146&amp;"")=0,LEN(B146&amp;"")=0,LEN(C146&amp;"")=0,LEN(D146&amp;"")=0,LEN(E146&amp;"")=0),"REVISAR: faltan datos",IF(COUNTIFS(Gastos!$A$6:$A$205,B146,Gastos!$B$6:$B$205,"&lt;&gt;")&lt;&gt;1,"REVISAR: ID gasto inexistente/duplicado",IF(COUNTIFS($A$6:$A$405,A146)&gt;1,"REVISAR: ID pago duplicado",IF(D146&lt;=0,"REVISAR: importe",IF(OR(LEN(Datos!$B$20&amp;"")=0,C146&lt;Datos!$B$20,C146&gt;Datos!$B$23),"REVISAR: fecha fuera de intervalo",IF(E146="Efectivo","REVISAR: límites y recibí",IF(C146&gt;Datos!$B$21,"REVISAR: arts. 14.3 / 15.4","Sin alerta automática"))))))))</f>
        <v/>
      </c>
    </row>
    <row r="147" customFormat="false" ht="19.5" hidden="false" customHeight="true" outlineLevel="0" collapsed="false">
      <c r="A147" s="60" t="s">
        <v>460</v>
      </c>
      <c r="B147" s="61"/>
      <c r="C147" s="62"/>
      <c r="D147" s="63"/>
      <c r="E147" s="61"/>
      <c r="F147" s="61"/>
      <c r="G147" s="64" t="str">
        <f aca="false">IF(COUNTA(B147:F147)=0,"",IF(OR(LEN(A147&amp;"")=0,LEN(B147&amp;"")=0,LEN(C147&amp;"")=0,LEN(D147&amp;"")=0,LEN(E147&amp;"")=0),"REVISAR: faltan datos",IF(COUNTIFS(Gastos!$A$6:$A$205,B147,Gastos!$B$6:$B$205,"&lt;&gt;")&lt;&gt;1,"REVISAR: ID gasto inexistente/duplicado",IF(COUNTIFS($A$6:$A$405,A147)&gt;1,"REVISAR: ID pago duplicado",IF(D147&lt;=0,"REVISAR: importe",IF(OR(LEN(Datos!$B$20&amp;"")=0,C147&lt;Datos!$B$20,C147&gt;Datos!$B$23),"REVISAR: fecha fuera de intervalo",IF(E147="Efectivo","REVISAR: límites y recibí",IF(C147&gt;Datos!$B$21,"REVISAR: arts. 14.3 / 15.4","Sin alerta automática"))))))))</f>
        <v/>
      </c>
    </row>
    <row r="148" customFormat="false" ht="19.5" hidden="false" customHeight="true" outlineLevel="0" collapsed="false">
      <c r="A148" s="60" t="s">
        <v>461</v>
      </c>
      <c r="B148" s="61"/>
      <c r="C148" s="62"/>
      <c r="D148" s="63"/>
      <c r="E148" s="61"/>
      <c r="F148" s="61"/>
      <c r="G148" s="64" t="str">
        <f aca="false">IF(COUNTA(B148:F148)=0,"",IF(OR(LEN(A148&amp;"")=0,LEN(B148&amp;"")=0,LEN(C148&amp;"")=0,LEN(D148&amp;"")=0,LEN(E148&amp;"")=0),"REVISAR: faltan datos",IF(COUNTIFS(Gastos!$A$6:$A$205,B148,Gastos!$B$6:$B$205,"&lt;&gt;")&lt;&gt;1,"REVISAR: ID gasto inexistente/duplicado",IF(COUNTIFS($A$6:$A$405,A148)&gt;1,"REVISAR: ID pago duplicado",IF(D148&lt;=0,"REVISAR: importe",IF(OR(LEN(Datos!$B$20&amp;"")=0,C148&lt;Datos!$B$20,C148&gt;Datos!$B$23),"REVISAR: fecha fuera de intervalo",IF(E148="Efectivo","REVISAR: límites y recibí",IF(C148&gt;Datos!$B$21,"REVISAR: arts. 14.3 / 15.4","Sin alerta automática"))))))))</f>
        <v/>
      </c>
    </row>
    <row r="149" customFormat="false" ht="19.5" hidden="false" customHeight="true" outlineLevel="0" collapsed="false">
      <c r="A149" s="60" t="s">
        <v>462</v>
      </c>
      <c r="B149" s="61"/>
      <c r="C149" s="62"/>
      <c r="D149" s="63"/>
      <c r="E149" s="61"/>
      <c r="F149" s="61"/>
      <c r="G149" s="64" t="str">
        <f aca="false">IF(COUNTA(B149:F149)=0,"",IF(OR(LEN(A149&amp;"")=0,LEN(B149&amp;"")=0,LEN(C149&amp;"")=0,LEN(D149&amp;"")=0,LEN(E149&amp;"")=0),"REVISAR: faltan datos",IF(COUNTIFS(Gastos!$A$6:$A$205,B149,Gastos!$B$6:$B$205,"&lt;&gt;")&lt;&gt;1,"REVISAR: ID gasto inexistente/duplicado",IF(COUNTIFS($A$6:$A$405,A149)&gt;1,"REVISAR: ID pago duplicado",IF(D149&lt;=0,"REVISAR: importe",IF(OR(LEN(Datos!$B$20&amp;"")=0,C149&lt;Datos!$B$20,C149&gt;Datos!$B$23),"REVISAR: fecha fuera de intervalo",IF(E149="Efectivo","REVISAR: límites y recibí",IF(C149&gt;Datos!$B$21,"REVISAR: arts. 14.3 / 15.4","Sin alerta automática"))))))))</f>
        <v/>
      </c>
    </row>
    <row r="150" customFormat="false" ht="19.5" hidden="false" customHeight="true" outlineLevel="0" collapsed="false">
      <c r="A150" s="60" t="s">
        <v>463</v>
      </c>
      <c r="B150" s="61"/>
      <c r="C150" s="62"/>
      <c r="D150" s="63"/>
      <c r="E150" s="61"/>
      <c r="F150" s="61"/>
      <c r="G150" s="64" t="str">
        <f aca="false">IF(COUNTA(B150:F150)=0,"",IF(OR(LEN(A150&amp;"")=0,LEN(B150&amp;"")=0,LEN(C150&amp;"")=0,LEN(D150&amp;"")=0,LEN(E150&amp;"")=0),"REVISAR: faltan datos",IF(COUNTIFS(Gastos!$A$6:$A$205,B150,Gastos!$B$6:$B$205,"&lt;&gt;")&lt;&gt;1,"REVISAR: ID gasto inexistente/duplicado",IF(COUNTIFS($A$6:$A$405,A150)&gt;1,"REVISAR: ID pago duplicado",IF(D150&lt;=0,"REVISAR: importe",IF(OR(LEN(Datos!$B$20&amp;"")=0,C150&lt;Datos!$B$20,C150&gt;Datos!$B$23),"REVISAR: fecha fuera de intervalo",IF(E150="Efectivo","REVISAR: límites y recibí",IF(C150&gt;Datos!$B$21,"REVISAR: arts. 14.3 / 15.4","Sin alerta automática"))))))))</f>
        <v/>
      </c>
    </row>
    <row r="151" customFormat="false" ht="19.5" hidden="false" customHeight="true" outlineLevel="0" collapsed="false">
      <c r="A151" s="60" t="s">
        <v>464</v>
      </c>
      <c r="B151" s="61"/>
      <c r="C151" s="62"/>
      <c r="D151" s="63"/>
      <c r="E151" s="61"/>
      <c r="F151" s="61"/>
      <c r="G151" s="64" t="str">
        <f aca="false">IF(COUNTA(B151:F151)=0,"",IF(OR(LEN(A151&amp;"")=0,LEN(B151&amp;"")=0,LEN(C151&amp;"")=0,LEN(D151&amp;"")=0,LEN(E151&amp;"")=0),"REVISAR: faltan datos",IF(COUNTIFS(Gastos!$A$6:$A$205,B151,Gastos!$B$6:$B$205,"&lt;&gt;")&lt;&gt;1,"REVISAR: ID gasto inexistente/duplicado",IF(COUNTIFS($A$6:$A$405,A151)&gt;1,"REVISAR: ID pago duplicado",IF(D151&lt;=0,"REVISAR: importe",IF(OR(LEN(Datos!$B$20&amp;"")=0,C151&lt;Datos!$B$20,C151&gt;Datos!$B$23),"REVISAR: fecha fuera de intervalo",IF(E151="Efectivo","REVISAR: límites y recibí",IF(C151&gt;Datos!$B$21,"REVISAR: arts. 14.3 / 15.4","Sin alerta automática"))))))))</f>
        <v/>
      </c>
    </row>
    <row r="152" customFormat="false" ht="19.5" hidden="false" customHeight="true" outlineLevel="0" collapsed="false">
      <c r="A152" s="60" t="s">
        <v>465</v>
      </c>
      <c r="B152" s="61"/>
      <c r="C152" s="62"/>
      <c r="D152" s="63"/>
      <c r="E152" s="61"/>
      <c r="F152" s="61"/>
      <c r="G152" s="64" t="str">
        <f aca="false">IF(COUNTA(B152:F152)=0,"",IF(OR(LEN(A152&amp;"")=0,LEN(B152&amp;"")=0,LEN(C152&amp;"")=0,LEN(D152&amp;"")=0,LEN(E152&amp;"")=0),"REVISAR: faltan datos",IF(COUNTIFS(Gastos!$A$6:$A$205,B152,Gastos!$B$6:$B$205,"&lt;&gt;")&lt;&gt;1,"REVISAR: ID gasto inexistente/duplicado",IF(COUNTIFS($A$6:$A$405,A152)&gt;1,"REVISAR: ID pago duplicado",IF(D152&lt;=0,"REVISAR: importe",IF(OR(LEN(Datos!$B$20&amp;"")=0,C152&lt;Datos!$B$20,C152&gt;Datos!$B$23),"REVISAR: fecha fuera de intervalo",IF(E152="Efectivo","REVISAR: límites y recibí",IF(C152&gt;Datos!$B$21,"REVISAR: arts. 14.3 / 15.4","Sin alerta automática"))))))))</f>
        <v/>
      </c>
    </row>
    <row r="153" customFormat="false" ht="19.5" hidden="false" customHeight="true" outlineLevel="0" collapsed="false">
      <c r="A153" s="60" t="s">
        <v>466</v>
      </c>
      <c r="B153" s="61"/>
      <c r="C153" s="62"/>
      <c r="D153" s="63"/>
      <c r="E153" s="61"/>
      <c r="F153" s="61"/>
      <c r="G153" s="64" t="str">
        <f aca="false">IF(COUNTA(B153:F153)=0,"",IF(OR(LEN(A153&amp;"")=0,LEN(B153&amp;"")=0,LEN(C153&amp;"")=0,LEN(D153&amp;"")=0,LEN(E153&amp;"")=0),"REVISAR: faltan datos",IF(COUNTIFS(Gastos!$A$6:$A$205,B153,Gastos!$B$6:$B$205,"&lt;&gt;")&lt;&gt;1,"REVISAR: ID gasto inexistente/duplicado",IF(COUNTIFS($A$6:$A$405,A153)&gt;1,"REVISAR: ID pago duplicado",IF(D153&lt;=0,"REVISAR: importe",IF(OR(LEN(Datos!$B$20&amp;"")=0,C153&lt;Datos!$B$20,C153&gt;Datos!$B$23),"REVISAR: fecha fuera de intervalo",IF(E153="Efectivo","REVISAR: límites y recibí",IF(C153&gt;Datos!$B$21,"REVISAR: arts. 14.3 / 15.4","Sin alerta automática"))))))))</f>
        <v/>
      </c>
    </row>
    <row r="154" customFormat="false" ht="19.5" hidden="false" customHeight="true" outlineLevel="0" collapsed="false">
      <c r="A154" s="60" t="s">
        <v>467</v>
      </c>
      <c r="B154" s="61"/>
      <c r="C154" s="62"/>
      <c r="D154" s="63"/>
      <c r="E154" s="61"/>
      <c r="F154" s="61"/>
      <c r="G154" s="64" t="str">
        <f aca="false">IF(COUNTA(B154:F154)=0,"",IF(OR(LEN(A154&amp;"")=0,LEN(B154&amp;"")=0,LEN(C154&amp;"")=0,LEN(D154&amp;"")=0,LEN(E154&amp;"")=0),"REVISAR: faltan datos",IF(COUNTIFS(Gastos!$A$6:$A$205,B154,Gastos!$B$6:$B$205,"&lt;&gt;")&lt;&gt;1,"REVISAR: ID gasto inexistente/duplicado",IF(COUNTIFS($A$6:$A$405,A154)&gt;1,"REVISAR: ID pago duplicado",IF(D154&lt;=0,"REVISAR: importe",IF(OR(LEN(Datos!$B$20&amp;"")=0,C154&lt;Datos!$B$20,C154&gt;Datos!$B$23),"REVISAR: fecha fuera de intervalo",IF(E154="Efectivo","REVISAR: límites y recibí",IF(C154&gt;Datos!$B$21,"REVISAR: arts. 14.3 / 15.4","Sin alerta automática"))))))))</f>
        <v/>
      </c>
    </row>
    <row r="155" customFormat="false" ht="19.5" hidden="false" customHeight="true" outlineLevel="0" collapsed="false">
      <c r="A155" s="60" t="s">
        <v>468</v>
      </c>
      <c r="B155" s="61"/>
      <c r="C155" s="62"/>
      <c r="D155" s="63"/>
      <c r="E155" s="61"/>
      <c r="F155" s="61"/>
      <c r="G155" s="64" t="str">
        <f aca="false">IF(COUNTA(B155:F155)=0,"",IF(OR(LEN(A155&amp;"")=0,LEN(B155&amp;"")=0,LEN(C155&amp;"")=0,LEN(D155&amp;"")=0,LEN(E155&amp;"")=0),"REVISAR: faltan datos",IF(COUNTIFS(Gastos!$A$6:$A$205,B155,Gastos!$B$6:$B$205,"&lt;&gt;")&lt;&gt;1,"REVISAR: ID gasto inexistente/duplicado",IF(COUNTIFS($A$6:$A$405,A155)&gt;1,"REVISAR: ID pago duplicado",IF(D155&lt;=0,"REVISAR: importe",IF(OR(LEN(Datos!$B$20&amp;"")=0,C155&lt;Datos!$B$20,C155&gt;Datos!$B$23),"REVISAR: fecha fuera de intervalo",IF(E155="Efectivo","REVISAR: límites y recibí",IF(C155&gt;Datos!$B$21,"REVISAR: arts. 14.3 / 15.4","Sin alerta automática"))))))))</f>
        <v/>
      </c>
    </row>
    <row r="156" customFormat="false" ht="19.5" hidden="false" customHeight="true" outlineLevel="0" collapsed="false">
      <c r="A156" s="60" t="s">
        <v>469</v>
      </c>
      <c r="B156" s="61"/>
      <c r="C156" s="62"/>
      <c r="D156" s="63"/>
      <c r="E156" s="61"/>
      <c r="F156" s="61"/>
      <c r="G156" s="64" t="str">
        <f aca="false">IF(COUNTA(B156:F156)=0,"",IF(OR(LEN(A156&amp;"")=0,LEN(B156&amp;"")=0,LEN(C156&amp;"")=0,LEN(D156&amp;"")=0,LEN(E156&amp;"")=0),"REVISAR: faltan datos",IF(COUNTIFS(Gastos!$A$6:$A$205,B156,Gastos!$B$6:$B$205,"&lt;&gt;")&lt;&gt;1,"REVISAR: ID gasto inexistente/duplicado",IF(COUNTIFS($A$6:$A$405,A156)&gt;1,"REVISAR: ID pago duplicado",IF(D156&lt;=0,"REVISAR: importe",IF(OR(LEN(Datos!$B$20&amp;"")=0,C156&lt;Datos!$B$20,C156&gt;Datos!$B$23),"REVISAR: fecha fuera de intervalo",IF(E156="Efectivo","REVISAR: límites y recibí",IF(C156&gt;Datos!$B$21,"REVISAR: arts. 14.3 / 15.4","Sin alerta automática"))))))))</f>
        <v/>
      </c>
    </row>
    <row r="157" customFormat="false" ht="19.5" hidden="false" customHeight="true" outlineLevel="0" collapsed="false">
      <c r="A157" s="60" t="s">
        <v>470</v>
      </c>
      <c r="B157" s="61"/>
      <c r="C157" s="62"/>
      <c r="D157" s="63"/>
      <c r="E157" s="61"/>
      <c r="F157" s="61"/>
      <c r="G157" s="64" t="str">
        <f aca="false">IF(COUNTA(B157:F157)=0,"",IF(OR(LEN(A157&amp;"")=0,LEN(B157&amp;"")=0,LEN(C157&amp;"")=0,LEN(D157&amp;"")=0,LEN(E157&amp;"")=0),"REVISAR: faltan datos",IF(COUNTIFS(Gastos!$A$6:$A$205,B157,Gastos!$B$6:$B$205,"&lt;&gt;")&lt;&gt;1,"REVISAR: ID gasto inexistente/duplicado",IF(COUNTIFS($A$6:$A$405,A157)&gt;1,"REVISAR: ID pago duplicado",IF(D157&lt;=0,"REVISAR: importe",IF(OR(LEN(Datos!$B$20&amp;"")=0,C157&lt;Datos!$B$20,C157&gt;Datos!$B$23),"REVISAR: fecha fuera de intervalo",IF(E157="Efectivo","REVISAR: límites y recibí",IF(C157&gt;Datos!$B$21,"REVISAR: arts. 14.3 / 15.4","Sin alerta automática"))))))))</f>
        <v/>
      </c>
    </row>
    <row r="158" customFormat="false" ht="19.5" hidden="false" customHeight="true" outlineLevel="0" collapsed="false">
      <c r="A158" s="60" t="s">
        <v>471</v>
      </c>
      <c r="B158" s="61"/>
      <c r="C158" s="62"/>
      <c r="D158" s="63"/>
      <c r="E158" s="61"/>
      <c r="F158" s="61"/>
      <c r="G158" s="64" t="str">
        <f aca="false">IF(COUNTA(B158:F158)=0,"",IF(OR(LEN(A158&amp;"")=0,LEN(B158&amp;"")=0,LEN(C158&amp;"")=0,LEN(D158&amp;"")=0,LEN(E158&amp;"")=0),"REVISAR: faltan datos",IF(COUNTIFS(Gastos!$A$6:$A$205,B158,Gastos!$B$6:$B$205,"&lt;&gt;")&lt;&gt;1,"REVISAR: ID gasto inexistente/duplicado",IF(COUNTIFS($A$6:$A$405,A158)&gt;1,"REVISAR: ID pago duplicado",IF(D158&lt;=0,"REVISAR: importe",IF(OR(LEN(Datos!$B$20&amp;"")=0,C158&lt;Datos!$B$20,C158&gt;Datos!$B$23),"REVISAR: fecha fuera de intervalo",IF(E158="Efectivo","REVISAR: límites y recibí",IF(C158&gt;Datos!$B$21,"REVISAR: arts. 14.3 / 15.4","Sin alerta automática"))))))))</f>
        <v/>
      </c>
    </row>
    <row r="159" customFormat="false" ht="19.5" hidden="false" customHeight="true" outlineLevel="0" collapsed="false">
      <c r="A159" s="60" t="s">
        <v>472</v>
      </c>
      <c r="B159" s="61"/>
      <c r="C159" s="62"/>
      <c r="D159" s="63"/>
      <c r="E159" s="61"/>
      <c r="F159" s="61"/>
      <c r="G159" s="64" t="str">
        <f aca="false">IF(COUNTA(B159:F159)=0,"",IF(OR(LEN(A159&amp;"")=0,LEN(B159&amp;"")=0,LEN(C159&amp;"")=0,LEN(D159&amp;"")=0,LEN(E159&amp;"")=0),"REVISAR: faltan datos",IF(COUNTIFS(Gastos!$A$6:$A$205,B159,Gastos!$B$6:$B$205,"&lt;&gt;")&lt;&gt;1,"REVISAR: ID gasto inexistente/duplicado",IF(COUNTIFS($A$6:$A$405,A159)&gt;1,"REVISAR: ID pago duplicado",IF(D159&lt;=0,"REVISAR: importe",IF(OR(LEN(Datos!$B$20&amp;"")=0,C159&lt;Datos!$B$20,C159&gt;Datos!$B$23),"REVISAR: fecha fuera de intervalo",IF(E159="Efectivo","REVISAR: límites y recibí",IF(C159&gt;Datos!$B$21,"REVISAR: arts. 14.3 / 15.4","Sin alerta automática"))))))))</f>
        <v/>
      </c>
    </row>
    <row r="160" customFormat="false" ht="19.5" hidden="false" customHeight="true" outlineLevel="0" collapsed="false">
      <c r="A160" s="60" t="s">
        <v>473</v>
      </c>
      <c r="B160" s="61"/>
      <c r="C160" s="62"/>
      <c r="D160" s="63"/>
      <c r="E160" s="61"/>
      <c r="F160" s="61"/>
      <c r="G160" s="64" t="str">
        <f aca="false">IF(COUNTA(B160:F160)=0,"",IF(OR(LEN(A160&amp;"")=0,LEN(B160&amp;"")=0,LEN(C160&amp;"")=0,LEN(D160&amp;"")=0,LEN(E160&amp;"")=0),"REVISAR: faltan datos",IF(COUNTIFS(Gastos!$A$6:$A$205,B160,Gastos!$B$6:$B$205,"&lt;&gt;")&lt;&gt;1,"REVISAR: ID gasto inexistente/duplicado",IF(COUNTIFS($A$6:$A$405,A160)&gt;1,"REVISAR: ID pago duplicado",IF(D160&lt;=0,"REVISAR: importe",IF(OR(LEN(Datos!$B$20&amp;"")=0,C160&lt;Datos!$B$20,C160&gt;Datos!$B$23),"REVISAR: fecha fuera de intervalo",IF(E160="Efectivo","REVISAR: límites y recibí",IF(C160&gt;Datos!$B$21,"REVISAR: arts. 14.3 / 15.4","Sin alerta automática"))))))))</f>
        <v/>
      </c>
    </row>
    <row r="161" customFormat="false" ht="19.5" hidden="false" customHeight="true" outlineLevel="0" collapsed="false">
      <c r="A161" s="60" t="s">
        <v>474</v>
      </c>
      <c r="B161" s="61"/>
      <c r="C161" s="62"/>
      <c r="D161" s="63"/>
      <c r="E161" s="61"/>
      <c r="F161" s="61"/>
      <c r="G161" s="64" t="str">
        <f aca="false">IF(COUNTA(B161:F161)=0,"",IF(OR(LEN(A161&amp;"")=0,LEN(B161&amp;"")=0,LEN(C161&amp;"")=0,LEN(D161&amp;"")=0,LEN(E161&amp;"")=0),"REVISAR: faltan datos",IF(COUNTIFS(Gastos!$A$6:$A$205,B161,Gastos!$B$6:$B$205,"&lt;&gt;")&lt;&gt;1,"REVISAR: ID gasto inexistente/duplicado",IF(COUNTIFS($A$6:$A$405,A161)&gt;1,"REVISAR: ID pago duplicado",IF(D161&lt;=0,"REVISAR: importe",IF(OR(LEN(Datos!$B$20&amp;"")=0,C161&lt;Datos!$B$20,C161&gt;Datos!$B$23),"REVISAR: fecha fuera de intervalo",IF(E161="Efectivo","REVISAR: límites y recibí",IF(C161&gt;Datos!$B$21,"REVISAR: arts. 14.3 / 15.4","Sin alerta automática"))))))))</f>
        <v/>
      </c>
    </row>
    <row r="162" customFormat="false" ht="19.5" hidden="false" customHeight="true" outlineLevel="0" collapsed="false">
      <c r="A162" s="60" t="s">
        <v>475</v>
      </c>
      <c r="B162" s="61"/>
      <c r="C162" s="62"/>
      <c r="D162" s="63"/>
      <c r="E162" s="61"/>
      <c r="F162" s="61"/>
      <c r="G162" s="64" t="str">
        <f aca="false">IF(COUNTA(B162:F162)=0,"",IF(OR(LEN(A162&amp;"")=0,LEN(B162&amp;"")=0,LEN(C162&amp;"")=0,LEN(D162&amp;"")=0,LEN(E162&amp;"")=0),"REVISAR: faltan datos",IF(COUNTIFS(Gastos!$A$6:$A$205,B162,Gastos!$B$6:$B$205,"&lt;&gt;")&lt;&gt;1,"REVISAR: ID gasto inexistente/duplicado",IF(COUNTIFS($A$6:$A$405,A162)&gt;1,"REVISAR: ID pago duplicado",IF(D162&lt;=0,"REVISAR: importe",IF(OR(LEN(Datos!$B$20&amp;"")=0,C162&lt;Datos!$B$20,C162&gt;Datos!$B$23),"REVISAR: fecha fuera de intervalo",IF(E162="Efectivo","REVISAR: límites y recibí",IF(C162&gt;Datos!$B$21,"REVISAR: arts. 14.3 / 15.4","Sin alerta automática"))))))))</f>
        <v/>
      </c>
    </row>
    <row r="163" customFormat="false" ht="19.5" hidden="false" customHeight="true" outlineLevel="0" collapsed="false">
      <c r="A163" s="60" t="s">
        <v>476</v>
      </c>
      <c r="B163" s="61"/>
      <c r="C163" s="62"/>
      <c r="D163" s="63"/>
      <c r="E163" s="61"/>
      <c r="F163" s="61"/>
      <c r="G163" s="64" t="str">
        <f aca="false">IF(COUNTA(B163:F163)=0,"",IF(OR(LEN(A163&amp;"")=0,LEN(B163&amp;"")=0,LEN(C163&amp;"")=0,LEN(D163&amp;"")=0,LEN(E163&amp;"")=0),"REVISAR: faltan datos",IF(COUNTIFS(Gastos!$A$6:$A$205,B163,Gastos!$B$6:$B$205,"&lt;&gt;")&lt;&gt;1,"REVISAR: ID gasto inexistente/duplicado",IF(COUNTIFS($A$6:$A$405,A163)&gt;1,"REVISAR: ID pago duplicado",IF(D163&lt;=0,"REVISAR: importe",IF(OR(LEN(Datos!$B$20&amp;"")=0,C163&lt;Datos!$B$20,C163&gt;Datos!$B$23),"REVISAR: fecha fuera de intervalo",IF(E163="Efectivo","REVISAR: límites y recibí",IF(C163&gt;Datos!$B$21,"REVISAR: arts. 14.3 / 15.4","Sin alerta automática"))))))))</f>
        <v/>
      </c>
    </row>
    <row r="164" customFormat="false" ht="19.5" hidden="false" customHeight="true" outlineLevel="0" collapsed="false">
      <c r="A164" s="60" t="s">
        <v>477</v>
      </c>
      <c r="B164" s="61"/>
      <c r="C164" s="62"/>
      <c r="D164" s="63"/>
      <c r="E164" s="61"/>
      <c r="F164" s="61"/>
      <c r="G164" s="64" t="str">
        <f aca="false">IF(COUNTA(B164:F164)=0,"",IF(OR(LEN(A164&amp;"")=0,LEN(B164&amp;"")=0,LEN(C164&amp;"")=0,LEN(D164&amp;"")=0,LEN(E164&amp;"")=0),"REVISAR: faltan datos",IF(COUNTIFS(Gastos!$A$6:$A$205,B164,Gastos!$B$6:$B$205,"&lt;&gt;")&lt;&gt;1,"REVISAR: ID gasto inexistente/duplicado",IF(COUNTIFS($A$6:$A$405,A164)&gt;1,"REVISAR: ID pago duplicado",IF(D164&lt;=0,"REVISAR: importe",IF(OR(LEN(Datos!$B$20&amp;"")=0,C164&lt;Datos!$B$20,C164&gt;Datos!$B$23),"REVISAR: fecha fuera de intervalo",IF(E164="Efectivo","REVISAR: límites y recibí",IF(C164&gt;Datos!$B$21,"REVISAR: arts. 14.3 / 15.4","Sin alerta automática"))))))))</f>
        <v/>
      </c>
    </row>
    <row r="165" customFormat="false" ht="19.5" hidden="false" customHeight="true" outlineLevel="0" collapsed="false">
      <c r="A165" s="60" t="s">
        <v>478</v>
      </c>
      <c r="B165" s="61"/>
      <c r="C165" s="62"/>
      <c r="D165" s="63"/>
      <c r="E165" s="61"/>
      <c r="F165" s="61"/>
      <c r="G165" s="64" t="str">
        <f aca="false">IF(COUNTA(B165:F165)=0,"",IF(OR(LEN(A165&amp;"")=0,LEN(B165&amp;"")=0,LEN(C165&amp;"")=0,LEN(D165&amp;"")=0,LEN(E165&amp;"")=0),"REVISAR: faltan datos",IF(COUNTIFS(Gastos!$A$6:$A$205,B165,Gastos!$B$6:$B$205,"&lt;&gt;")&lt;&gt;1,"REVISAR: ID gasto inexistente/duplicado",IF(COUNTIFS($A$6:$A$405,A165)&gt;1,"REVISAR: ID pago duplicado",IF(D165&lt;=0,"REVISAR: importe",IF(OR(LEN(Datos!$B$20&amp;"")=0,C165&lt;Datos!$B$20,C165&gt;Datos!$B$23),"REVISAR: fecha fuera de intervalo",IF(E165="Efectivo","REVISAR: límites y recibí",IF(C165&gt;Datos!$B$21,"REVISAR: arts. 14.3 / 15.4","Sin alerta automática"))))))))</f>
        <v/>
      </c>
    </row>
    <row r="166" customFormat="false" ht="19.5" hidden="false" customHeight="true" outlineLevel="0" collapsed="false">
      <c r="A166" s="60" t="s">
        <v>479</v>
      </c>
      <c r="B166" s="61"/>
      <c r="C166" s="62"/>
      <c r="D166" s="63"/>
      <c r="E166" s="61"/>
      <c r="F166" s="61"/>
      <c r="G166" s="64" t="str">
        <f aca="false">IF(COUNTA(B166:F166)=0,"",IF(OR(LEN(A166&amp;"")=0,LEN(B166&amp;"")=0,LEN(C166&amp;"")=0,LEN(D166&amp;"")=0,LEN(E166&amp;"")=0),"REVISAR: faltan datos",IF(COUNTIFS(Gastos!$A$6:$A$205,B166,Gastos!$B$6:$B$205,"&lt;&gt;")&lt;&gt;1,"REVISAR: ID gasto inexistente/duplicado",IF(COUNTIFS($A$6:$A$405,A166)&gt;1,"REVISAR: ID pago duplicado",IF(D166&lt;=0,"REVISAR: importe",IF(OR(LEN(Datos!$B$20&amp;"")=0,C166&lt;Datos!$B$20,C166&gt;Datos!$B$23),"REVISAR: fecha fuera de intervalo",IF(E166="Efectivo","REVISAR: límites y recibí",IF(C166&gt;Datos!$B$21,"REVISAR: arts. 14.3 / 15.4","Sin alerta automática"))))))))</f>
        <v/>
      </c>
    </row>
    <row r="167" customFormat="false" ht="19.5" hidden="false" customHeight="true" outlineLevel="0" collapsed="false">
      <c r="A167" s="60" t="s">
        <v>480</v>
      </c>
      <c r="B167" s="61"/>
      <c r="C167" s="62"/>
      <c r="D167" s="63"/>
      <c r="E167" s="61"/>
      <c r="F167" s="61"/>
      <c r="G167" s="64" t="str">
        <f aca="false">IF(COUNTA(B167:F167)=0,"",IF(OR(LEN(A167&amp;"")=0,LEN(B167&amp;"")=0,LEN(C167&amp;"")=0,LEN(D167&amp;"")=0,LEN(E167&amp;"")=0),"REVISAR: faltan datos",IF(COUNTIFS(Gastos!$A$6:$A$205,B167,Gastos!$B$6:$B$205,"&lt;&gt;")&lt;&gt;1,"REVISAR: ID gasto inexistente/duplicado",IF(COUNTIFS($A$6:$A$405,A167)&gt;1,"REVISAR: ID pago duplicado",IF(D167&lt;=0,"REVISAR: importe",IF(OR(LEN(Datos!$B$20&amp;"")=0,C167&lt;Datos!$B$20,C167&gt;Datos!$B$23),"REVISAR: fecha fuera de intervalo",IF(E167="Efectivo","REVISAR: límites y recibí",IF(C167&gt;Datos!$B$21,"REVISAR: arts. 14.3 / 15.4","Sin alerta automática"))))))))</f>
        <v/>
      </c>
    </row>
    <row r="168" customFormat="false" ht="19.5" hidden="false" customHeight="true" outlineLevel="0" collapsed="false">
      <c r="A168" s="60" t="s">
        <v>481</v>
      </c>
      <c r="B168" s="61"/>
      <c r="C168" s="62"/>
      <c r="D168" s="63"/>
      <c r="E168" s="61"/>
      <c r="F168" s="61"/>
      <c r="G168" s="64" t="str">
        <f aca="false">IF(COUNTA(B168:F168)=0,"",IF(OR(LEN(A168&amp;"")=0,LEN(B168&amp;"")=0,LEN(C168&amp;"")=0,LEN(D168&amp;"")=0,LEN(E168&amp;"")=0),"REVISAR: faltan datos",IF(COUNTIFS(Gastos!$A$6:$A$205,B168,Gastos!$B$6:$B$205,"&lt;&gt;")&lt;&gt;1,"REVISAR: ID gasto inexistente/duplicado",IF(COUNTIFS($A$6:$A$405,A168)&gt;1,"REVISAR: ID pago duplicado",IF(D168&lt;=0,"REVISAR: importe",IF(OR(LEN(Datos!$B$20&amp;"")=0,C168&lt;Datos!$B$20,C168&gt;Datos!$B$23),"REVISAR: fecha fuera de intervalo",IF(E168="Efectivo","REVISAR: límites y recibí",IF(C168&gt;Datos!$B$21,"REVISAR: arts. 14.3 / 15.4","Sin alerta automática"))))))))</f>
        <v/>
      </c>
    </row>
    <row r="169" customFormat="false" ht="19.5" hidden="false" customHeight="true" outlineLevel="0" collapsed="false">
      <c r="A169" s="60" t="s">
        <v>482</v>
      </c>
      <c r="B169" s="61"/>
      <c r="C169" s="62"/>
      <c r="D169" s="63"/>
      <c r="E169" s="61"/>
      <c r="F169" s="61"/>
      <c r="G169" s="64" t="str">
        <f aca="false">IF(COUNTA(B169:F169)=0,"",IF(OR(LEN(A169&amp;"")=0,LEN(B169&amp;"")=0,LEN(C169&amp;"")=0,LEN(D169&amp;"")=0,LEN(E169&amp;"")=0),"REVISAR: faltan datos",IF(COUNTIFS(Gastos!$A$6:$A$205,B169,Gastos!$B$6:$B$205,"&lt;&gt;")&lt;&gt;1,"REVISAR: ID gasto inexistente/duplicado",IF(COUNTIFS($A$6:$A$405,A169)&gt;1,"REVISAR: ID pago duplicado",IF(D169&lt;=0,"REVISAR: importe",IF(OR(LEN(Datos!$B$20&amp;"")=0,C169&lt;Datos!$B$20,C169&gt;Datos!$B$23),"REVISAR: fecha fuera de intervalo",IF(E169="Efectivo","REVISAR: límites y recibí",IF(C169&gt;Datos!$B$21,"REVISAR: arts. 14.3 / 15.4","Sin alerta automática"))))))))</f>
        <v/>
      </c>
    </row>
    <row r="170" customFormat="false" ht="19.5" hidden="false" customHeight="true" outlineLevel="0" collapsed="false">
      <c r="A170" s="60" t="s">
        <v>483</v>
      </c>
      <c r="B170" s="61"/>
      <c r="C170" s="62"/>
      <c r="D170" s="63"/>
      <c r="E170" s="61"/>
      <c r="F170" s="61"/>
      <c r="G170" s="64" t="str">
        <f aca="false">IF(COUNTA(B170:F170)=0,"",IF(OR(LEN(A170&amp;"")=0,LEN(B170&amp;"")=0,LEN(C170&amp;"")=0,LEN(D170&amp;"")=0,LEN(E170&amp;"")=0),"REVISAR: faltan datos",IF(COUNTIFS(Gastos!$A$6:$A$205,B170,Gastos!$B$6:$B$205,"&lt;&gt;")&lt;&gt;1,"REVISAR: ID gasto inexistente/duplicado",IF(COUNTIFS($A$6:$A$405,A170)&gt;1,"REVISAR: ID pago duplicado",IF(D170&lt;=0,"REVISAR: importe",IF(OR(LEN(Datos!$B$20&amp;"")=0,C170&lt;Datos!$B$20,C170&gt;Datos!$B$23),"REVISAR: fecha fuera de intervalo",IF(E170="Efectivo","REVISAR: límites y recibí",IF(C170&gt;Datos!$B$21,"REVISAR: arts. 14.3 / 15.4","Sin alerta automática"))))))))</f>
        <v/>
      </c>
    </row>
    <row r="171" customFormat="false" ht="19.5" hidden="false" customHeight="true" outlineLevel="0" collapsed="false">
      <c r="A171" s="60" t="s">
        <v>484</v>
      </c>
      <c r="B171" s="61"/>
      <c r="C171" s="62"/>
      <c r="D171" s="63"/>
      <c r="E171" s="61"/>
      <c r="F171" s="61"/>
      <c r="G171" s="64" t="str">
        <f aca="false">IF(COUNTA(B171:F171)=0,"",IF(OR(LEN(A171&amp;"")=0,LEN(B171&amp;"")=0,LEN(C171&amp;"")=0,LEN(D171&amp;"")=0,LEN(E171&amp;"")=0),"REVISAR: faltan datos",IF(COUNTIFS(Gastos!$A$6:$A$205,B171,Gastos!$B$6:$B$205,"&lt;&gt;")&lt;&gt;1,"REVISAR: ID gasto inexistente/duplicado",IF(COUNTIFS($A$6:$A$405,A171)&gt;1,"REVISAR: ID pago duplicado",IF(D171&lt;=0,"REVISAR: importe",IF(OR(LEN(Datos!$B$20&amp;"")=0,C171&lt;Datos!$B$20,C171&gt;Datos!$B$23),"REVISAR: fecha fuera de intervalo",IF(E171="Efectivo","REVISAR: límites y recibí",IF(C171&gt;Datos!$B$21,"REVISAR: arts. 14.3 / 15.4","Sin alerta automática"))))))))</f>
        <v/>
      </c>
    </row>
    <row r="172" customFormat="false" ht="19.5" hidden="false" customHeight="true" outlineLevel="0" collapsed="false">
      <c r="A172" s="60" t="s">
        <v>485</v>
      </c>
      <c r="B172" s="61"/>
      <c r="C172" s="62"/>
      <c r="D172" s="63"/>
      <c r="E172" s="61"/>
      <c r="F172" s="61"/>
      <c r="G172" s="64" t="str">
        <f aca="false">IF(COUNTA(B172:F172)=0,"",IF(OR(LEN(A172&amp;"")=0,LEN(B172&amp;"")=0,LEN(C172&amp;"")=0,LEN(D172&amp;"")=0,LEN(E172&amp;"")=0),"REVISAR: faltan datos",IF(COUNTIFS(Gastos!$A$6:$A$205,B172,Gastos!$B$6:$B$205,"&lt;&gt;")&lt;&gt;1,"REVISAR: ID gasto inexistente/duplicado",IF(COUNTIFS($A$6:$A$405,A172)&gt;1,"REVISAR: ID pago duplicado",IF(D172&lt;=0,"REVISAR: importe",IF(OR(LEN(Datos!$B$20&amp;"")=0,C172&lt;Datos!$B$20,C172&gt;Datos!$B$23),"REVISAR: fecha fuera de intervalo",IF(E172="Efectivo","REVISAR: límites y recibí",IF(C172&gt;Datos!$B$21,"REVISAR: arts. 14.3 / 15.4","Sin alerta automática"))))))))</f>
        <v/>
      </c>
    </row>
    <row r="173" customFormat="false" ht="19.5" hidden="false" customHeight="true" outlineLevel="0" collapsed="false">
      <c r="A173" s="60" t="s">
        <v>486</v>
      </c>
      <c r="B173" s="61"/>
      <c r="C173" s="62"/>
      <c r="D173" s="63"/>
      <c r="E173" s="61"/>
      <c r="F173" s="61"/>
      <c r="G173" s="64" t="str">
        <f aca="false">IF(COUNTA(B173:F173)=0,"",IF(OR(LEN(A173&amp;"")=0,LEN(B173&amp;"")=0,LEN(C173&amp;"")=0,LEN(D173&amp;"")=0,LEN(E173&amp;"")=0),"REVISAR: faltan datos",IF(COUNTIFS(Gastos!$A$6:$A$205,B173,Gastos!$B$6:$B$205,"&lt;&gt;")&lt;&gt;1,"REVISAR: ID gasto inexistente/duplicado",IF(COUNTIFS($A$6:$A$405,A173)&gt;1,"REVISAR: ID pago duplicado",IF(D173&lt;=0,"REVISAR: importe",IF(OR(LEN(Datos!$B$20&amp;"")=0,C173&lt;Datos!$B$20,C173&gt;Datos!$B$23),"REVISAR: fecha fuera de intervalo",IF(E173="Efectivo","REVISAR: límites y recibí",IF(C173&gt;Datos!$B$21,"REVISAR: arts. 14.3 / 15.4","Sin alerta automática"))))))))</f>
        <v/>
      </c>
    </row>
    <row r="174" customFormat="false" ht="19.5" hidden="false" customHeight="true" outlineLevel="0" collapsed="false">
      <c r="A174" s="60" t="s">
        <v>487</v>
      </c>
      <c r="B174" s="61"/>
      <c r="C174" s="62"/>
      <c r="D174" s="63"/>
      <c r="E174" s="61"/>
      <c r="F174" s="61"/>
      <c r="G174" s="64" t="str">
        <f aca="false">IF(COUNTA(B174:F174)=0,"",IF(OR(LEN(A174&amp;"")=0,LEN(B174&amp;"")=0,LEN(C174&amp;"")=0,LEN(D174&amp;"")=0,LEN(E174&amp;"")=0),"REVISAR: faltan datos",IF(COUNTIFS(Gastos!$A$6:$A$205,B174,Gastos!$B$6:$B$205,"&lt;&gt;")&lt;&gt;1,"REVISAR: ID gasto inexistente/duplicado",IF(COUNTIFS($A$6:$A$405,A174)&gt;1,"REVISAR: ID pago duplicado",IF(D174&lt;=0,"REVISAR: importe",IF(OR(LEN(Datos!$B$20&amp;"")=0,C174&lt;Datos!$B$20,C174&gt;Datos!$B$23),"REVISAR: fecha fuera de intervalo",IF(E174="Efectivo","REVISAR: límites y recibí",IF(C174&gt;Datos!$B$21,"REVISAR: arts. 14.3 / 15.4","Sin alerta automática"))))))))</f>
        <v/>
      </c>
    </row>
    <row r="175" customFormat="false" ht="19.5" hidden="false" customHeight="true" outlineLevel="0" collapsed="false">
      <c r="A175" s="60" t="s">
        <v>488</v>
      </c>
      <c r="B175" s="61"/>
      <c r="C175" s="62"/>
      <c r="D175" s="63"/>
      <c r="E175" s="61"/>
      <c r="F175" s="61"/>
      <c r="G175" s="64" t="str">
        <f aca="false">IF(COUNTA(B175:F175)=0,"",IF(OR(LEN(A175&amp;"")=0,LEN(B175&amp;"")=0,LEN(C175&amp;"")=0,LEN(D175&amp;"")=0,LEN(E175&amp;"")=0),"REVISAR: faltan datos",IF(COUNTIFS(Gastos!$A$6:$A$205,B175,Gastos!$B$6:$B$205,"&lt;&gt;")&lt;&gt;1,"REVISAR: ID gasto inexistente/duplicado",IF(COUNTIFS($A$6:$A$405,A175)&gt;1,"REVISAR: ID pago duplicado",IF(D175&lt;=0,"REVISAR: importe",IF(OR(LEN(Datos!$B$20&amp;"")=0,C175&lt;Datos!$B$20,C175&gt;Datos!$B$23),"REVISAR: fecha fuera de intervalo",IF(E175="Efectivo","REVISAR: límites y recibí",IF(C175&gt;Datos!$B$21,"REVISAR: arts. 14.3 / 15.4","Sin alerta automática"))))))))</f>
        <v/>
      </c>
    </row>
    <row r="176" customFormat="false" ht="19.5" hidden="false" customHeight="true" outlineLevel="0" collapsed="false">
      <c r="A176" s="60" t="s">
        <v>489</v>
      </c>
      <c r="B176" s="61"/>
      <c r="C176" s="62"/>
      <c r="D176" s="63"/>
      <c r="E176" s="61"/>
      <c r="F176" s="61"/>
      <c r="G176" s="64" t="str">
        <f aca="false">IF(COUNTA(B176:F176)=0,"",IF(OR(LEN(A176&amp;"")=0,LEN(B176&amp;"")=0,LEN(C176&amp;"")=0,LEN(D176&amp;"")=0,LEN(E176&amp;"")=0),"REVISAR: faltan datos",IF(COUNTIFS(Gastos!$A$6:$A$205,B176,Gastos!$B$6:$B$205,"&lt;&gt;")&lt;&gt;1,"REVISAR: ID gasto inexistente/duplicado",IF(COUNTIFS($A$6:$A$405,A176)&gt;1,"REVISAR: ID pago duplicado",IF(D176&lt;=0,"REVISAR: importe",IF(OR(LEN(Datos!$B$20&amp;"")=0,C176&lt;Datos!$B$20,C176&gt;Datos!$B$23),"REVISAR: fecha fuera de intervalo",IF(E176="Efectivo","REVISAR: límites y recibí",IF(C176&gt;Datos!$B$21,"REVISAR: arts. 14.3 / 15.4","Sin alerta automática"))))))))</f>
        <v/>
      </c>
    </row>
    <row r="177" customFormat="false" ht="19.5" hidden="false" customHeight="true" outlineLevel="0" collapsed="false">
      <c r="A177" s="60" t="s">
        <v>490</v>
      </c>
      <c r="B177" s="61"/>
      <c r="C177" s="62"/>
      <c r="D177" s="63"/>
      <c r="E177" s="61"/>
      <c r="F177" s="61"/>
      <c r="G177" s="64" t="str">
        <f aca="false">IF(COUNTA(B177:F177)=0,"",IF(OR(LEN(A177&amp;"")=0,LEN(B177&amp;"")=0,LEN(C177&amp;"")=0,LEN(D177&amp;"")=0,LEN(E177&amp;"")=0),"REVISAR: faltan datos",IF(COUNTIFS(Gastos!$A$6:$A$205,B177,Gastos!$B$6:$B$205,"&lt;&gt;")&lt;&gt;1,"REVISAR: ID gasto inexistente/duplicado",IF(COUNTIFS($A$6:$A$405,A177)&gt;1,"REVISAR: ID pago duplicado",IF(D177&lt;=0,"REVISAR: importe",IF(OR(LEN(Datos!$B$20&amp;"")=0,C177&lt;Datos!$B$20,C177&gt;Datos!$B$23),"REVISAR: fecha fuera de intervalo",IF(E177="Efectivo","REVISAR: límites y recibí",IF(C177&gt;Datos!$B$21,"REVISAR: arts. 14.3 / 15.4","Sin alerta automática"))))))))</f>
        <v/>
      </c>
    </row>
    <row r="178" customFormat="false" ht="19.5" hidden="false" customHeight="true" outlineLevel="0" collapsed="false">
      <c r="A178" s="60" t="s">
        <v>491</v>
      </c>
      <c r="B178" s="61"/>
      <c r="C178" s="62"/>
      <c r="D178" s="63"/>
      <c r="E178" s="61"/>
      <c r="F178" s="61"/>
      <c r="G178" s="64" t="str">
        <f aca="false">IF(COUNTA(B178:F178)=0,"",IF(OR(LEN(A178&amp;"")=0,LEN(B178&amp;"")=0,LEN(C178&amp;"")=0,LEN(D178&amp;"")=0,LEN(E178&amp;"")=0),"REVISAR: faltan datos",IF(COUNTIFS(Gastos!$A$6:$A$205,B178,Gastos!$B$6:$B$205,"&lt;&gt;")&lt;&gt;1,"REVISAR: ID gasto inexistente/duplicado",IF(COUNTIFS($A$6:$A$405,A178)&gt;1,"REVISAR: ID pago duplicado",IF(D178&lt;=0,"REVISAR: importe",IF(OR(LEN(Datos!$B$20&amp;"")=0,C178&lt;Datos!$B$20,C178&gt;Datos!$B$23),"REVISAR: fecha fuera de intervalo",IF(E178="Efectivo","REVISAR: límites y recibí",IF(C178&gt;Datos!$B$21,"REVISAR: arts. 14.3 / 15.4","Sin alerta automática"))))))))</f>
        <v/>
      </c>
    </row>
    <row r="179" customFormat="false" ht="19.5" hidden="false" customHeight="true" outlineLevel="0" collapsed="false">
      <c r="A179" s="60" t="s">
        <v>492</v>
      </c>
      <c r="B179" s="61"/>
      <c r="C179" s="62"/>
      <c r="D179" s="63"/>
      <c r="E179" s="61"/>
      <c r="F179" s="61"/>
      <c r="G179" s="64" t="str">
        <f aca="false">IF(COUNTA(B179:F179)=0,"",IF(OR(LEN(A179&amp;"")=0,LEN(B179&amp;"")=0,LEN(C179&amp;"")=0,LEN(D179&amp;"")=0,LEN(E179&amp;"")=0),"REVISAR: faltan datos",IF(COUNTIFS(Gastos!$A$6:$A$205,B179,Gastos!$B$6:$B$205,"&lt;&gt;")&lt;&gt;1,"REVISAR: ID gasto inexistente/duplicado",IF(COUNTIFS($A$6:$A$405,A179)&gt;1,"REVISAR: ID pago duplicado",IF(D179&lt;=0,"REVISAR: importe",IF(OR(LEN(Datos!$B$20&amp;"")=0,C179&lt;Datos!$B$20,C179&gt;Datos!$B$23),"REVISAR: fecha fuera de intervalo",IF(E179="Efectivo","REVISAR: límites y recibí",IF(C179&gt;Datos!$B$21,"REVISAR: arts. 14.3 / 15.4","Sin alerta automática"))))))))</f>
        <v/>
      </c>
    </row>
    <row r="180" customFormat="false" ht="19.5" hidden="false" customHeight="true" outlineLevel="0" collapsed="false">
      <c r="A180" s="60" t="s">
        <v>493</v>
      </c>
      <c r="B180" s="61"/>
      <c r="C180" s="62"/>
      <c r="D180" s="63"/>
      <c r="E180" s="61"/>
      <c r="F180" s="61"/>
      <c r="G180" s="64" t="str">
        <f aca="false">IF(COUNTA(B180:F180)=0,"",IF(OR(LEN(A180&amp;"")=0,LEN(B180&amp;"")=0,LEN(C180&amp;"")=0,LEN(D180&amp;"")=0,LEN(E180&amp;"")=0),"REVISAR: faltan datos",IF(COUNTIFS(Gastos!$A$6:$A$205,B180,Gastos!$B$6:$B$205,"&lt;&gt;")&lt;&gt;1,"REVISAR: ID gasto inexistente/duplicado",IF(COUNTIFS($A$6:$A$405,A180)&gt;1,"REVISAR: ID pago duplicado",IF(D180&lt;=0,"REVISAR: importe",IF(OR(LEN(Datos!$B$20&amp;"")=0,C180&lt;Datos!$B$20,C180&gt;Datos!$B$23),"REVISAR: fecha fuera de intervalo",IF(E180="Efectivo","REVISAR: límites y recibí",IF(C180&gt;Datos!$B$21,"REVISAR: arts. 14.3 / 15.4","Sin alerta automática"))))))))</f>
        <v/>
      </c>
    </row>
    <row r="181" customFormat="false" ht="19.5" hidden="false" customHeight="true" outlineLevel="0" collapsed="false">
      <c r="A181" s="60" t="s">
        <v>494</v>
      </c>
      <c r="B181" s="61"/>
      <c r="C181" s="62"/>
      <c r="D181" s="63"/>
      <c r="E181" s="61"/>
      <c r="F181" s="61"/>
      <c r="G181" s="64" t="str">
        <f aca="false">IF(COUNTA(B181:F181)=0,"",IF(OR(LEN(A181&amp;"")=0,LEN(B181&amp;"")=0,LEN(C181&amp;"")=0,LEN(D181&amp;"")=0,LEN(E181&amp;"")=0),"REVISAR: faltan datos",IF(COUNTIFS(Gastos!$A$6:$A$205,B181,Gastos!$B$6:$B$205,"&lt;&gt;")&lt;&gt;1,"REVISAR: ID gasto inexistente/duplicado",IF(COUNTIFS($A$6:$A$405,A181)&gt;1,"REVISAR: ID pago duplicado",IF(D181&lt;=0,"REVISAR: importe",IF(OR(LEN(Datos!$B$20&amp;"")=0,C181&lt;Datos!$B$20,C181&gt;Datos!$B$23),"REVISAR: fecha fuera de intervalo",IF(E181="Efectivo","REVISAR: límites y recibí",IF(C181&gt;Datos!$B$21,"REVISAR: arts. 14.3 / 15.4","Sin alerta automática"))))))))</f>
        <v/>
      </c>
    </row>
    <row r="182" customFormat="false" ht="19.5" hidden="false" customHeight="true" outlineLevel="0" collapsed="false">
      <c r="A182" s="60" t="s">
        <v>495</v>
      </c>
      <c r="B182" s="61"/>
      <c r="C182" s="62"/>
      <c r="D182" s="63"/>
      <c r="E182" s="61"/>
      <c r="F182" s="61"/>
      <c r="G182" s="64" t="str">
        <f aca="false">IF(COUNTA(B182:F182)=0,"",IF(OR(LEN(A182&amp;"")=0,LEN(B182&amp;"")=0,LEN(C182&amp;"")=0,LEN(D182&amp;"")=0,LEN(E182&amp;"")=0),"REVISAR: faltan datos",IF(COUNTIFS(Gastos!$A$6:$A$205,B182,Gastos!$B$6:$B$205,"&lt;&gt;")&lt;&gt;1,"REVISAR: ID gasto inexistente/duplicado",IF(COUNTIFS($A$6:$A$405,A182)&gt;1,"REVISAR: ID pago duplicado",IF(D182&lt;=0,"REVISAR: importe",IF(OR(LEN(Datos!$B$20&amp;"")=0,C182&lt;Datos!$B$20,C182&gt;Datos!$B$23),"REVISAR: fecha fuera de intervalo",IF(E182="Efectivo","REVISAR: límites y recibí",IF(C182&gt;Datos!$B$21,"REVISAR: arts. 14.3 / 15.4","Sin alerta automática"))))))))</f>
        <v/>
      </c>
    </row>
    <row r="183" customFormat="false" ht="19.5" hidden="false" customHeight="true" outlineLevel="0" collapsed="false">
      <c r="A183" s="60" t="s">
        <v>496</v>
      </c>
      <c r="B183" s="61"/>
      <c r="C183" s="62"/>
      <c r="D183" s="63"/>
      <c r="E183" s="61"/>
      <c r="F183" s="61"/>
      <c r="G183" s="64" t="str">
        <f aca="false">IF(COUNTA(B183:F183)=0,"",IF(OR(LEN(A183&amp;"")=0,LEN(B183&amp;"")=0,LEN(C183&amp;"")=0,LEN(D183&amp;"")=0,LEN(E183&amp;"")=0),"REVISAR: faltan datos",IF(COUNTIFS(Gastos!$A$6:$A$205,B183,Gastos!$B$6:$B$205,"&lt;&gt;")&lt;&gt;1,"REVISAR: ID gasto inexistente/duplicado",IF(COUNTIFS($A$6:$A$405,A183)&gt;1,"REVISAR: ID pago duplicado",IF(D183&lt;=0,"REVISAR: importe",IF(OR(LEN(Datos!$B$20&amp;"")=0,C183&lt;Datos!$B$20,C183&gt;Datos!$B$23),"REVISAR: fecha fuera de intervalo",IF(E183="Efectivo","REVISAR: límites y recibí",IF(C183&gt;Datos!$B$21,"REVISAR: arts. 14.3 / 15.4","Sin alerta automática"))))))))</f>
        <v/>
      </c>
    </row>
    <row r="184" customFormat="false" ht="19.5" hidden="false" customHeight="true" outlineLevel="0" collapsed="false">
      <c r="A184" s="60" t="s">
        <v>497</v>
      </c>
      <c r="B184" s="61"/>
      <c r="C184" s="62"/>
      <c r="D184" s="63"/>
      <c r="E184" s="61"/>
      <c r="F184" s="61"/>
      <c r="G184" s="64" t="str">
        <f aca="false">IF(COUNTA(B184:F184)=0,"",IF(OR(LEN(A184&amp;"")=0,LEN(B184&amp;"")=0,LEN(C184&amp;"")=0,LEN(D184&amp;"")=0,LEN(E184&amp;"")=0),"REVISAR: faltan datos",IF(COUNTIFS(Gastos!$A$6:$A$205,B184,Gastos!$B$6:$B$205,"&lt;&gt;")&lt;&gt;1,"REVISAR: ID gasto inexistente/duplicado",IF(COUNTIFS($A$6:$A$405,A184)&gt;1,"REVISAR: ID pago duplicado",IF(D184&lt;=0,"REVISAR: importe",IF(OR(LEN(Datos!$B$20&amp;"")=0,C184&lt;Datos!$B$20,C184&gt;Datos!$B$23),"REVISAR: fecha fuera de intervalo",IF(E184="Efectivo","REVISAR: límites y recibí",IF(C184&gt;Datos!$B$21,"REVISAR: arts. 14.3 / 15.4","Sin alerta automática"))))))))</f>
        <v/>
      </c>
    </row>
    <row r="185" customFormat="false" ht="19.5" hidden="false" customHeight="true" outlineLevel="0" collapsed="false">
      <c r="A185" s="60" t="s">
        <v>498</v>
      </c>
      <c r="B185" s="61"/>
      <c r="C185" s="62"/>
      <c r="D185" s="63"/>
      <c r="E185" s="61"/>
      <c r="F185" s="61"/>
      <c r="G185" s="64" t="str">
        <f aca="false">IF(COUNTA(B185:F185)=0,"",IF(OR(LEN(A185&amp;"")=0,LEN(B185&amp;"")=0,LEN(C185&amp;"")=0,LEN(D185&amp;"")=0,LEN(E185&amp;"")=0),"REVISAR: faltan datos",IF(COUNTIFS(Gastos!$A$6:$A$205,B185,Gastos!$B$6:$B$205,"&lt;&gt;")&lt;&gt;1,"REVISAR: ID gasto inexistente/duplicado",IF(COUNTIFS($A$6:$A$405,A185)&gt;1,"REVISAR: ID pago duplicado",IF(D185&lt;=0,"REVISAR: importe",IF(OR(LEN(Datos!$B$20&amp;"")=0,C185&lt;Datos!$B$20,C185&gt;Datos!$B$23),"REVISAR: fecha fuera de intervalo",IF(E185="Efectivo","REVISAR: límites y recibí",IF(C185&gt;Datos!$B$21,"REVISAR: arts. 14.3 / 15.4","Sin alerta automática"))))))))</f>
        <v/>
      </c>
    </row>
    <row r="186" customFormat="false" ht="19.5" hidden="false" customHeight="true" outlineLevel="0" collapsed="false">
      <c r="A186" s="60" t="s">
        <v>499</v>
      </c>
      <c r="B186" s="61"/>
      <c r="C186" s="62"/>
      <c r="D186" s="63"/>
      <c r="E186" s="61"/>
      <c r="F186" s="61"/>
      <c r="G186" s="64" t="str">
        <f aca="false">IF(COUNTA(B186:F186)=0,"",IF(OR(LEN(A186&amp;"")=0,LEN(B186&amp;"")=0,LEN(C186&amp;"")=0,LEN(D186&amp;"")=0,LEN(E186&amp;"")=0),"REVISAR: faltan datos",IF(COUNTIFS(Gastos!$A$6:$A$205,B186,Gastos!$B$6:$B$205,"&lt;&gt;")&lt;&gt;1,"REVISAR: ID gasto inexistente/duplicado",IF(COUNTIFS($A$6:$A$405,A186)&gt;1,"REVISAR: ID pago duplicado",IF(D186&lt;=0,"REVISAR: importe",IF(OR(LEN(Datos!$B$20&amp;"")=0,C186&lt;Datos!$B$20,C186&gt;Datos!$B$23),"REVISAR: fecha fuera de intervalo",IF(E186="Efectivo","REVISAR: límites y recibí",IF(C186&gt;Datos!$B$21,"REVISAR: arts. 14.3 / 15.4","Sin alerta automática"))))))))</f>
        <v/>
      </c>
    </row>
    <row r="187" customFormat="false" ht="19.5" hidden="false" customHeight="true" outlineLevel="0" collapsed="false">
      <c r="A187" s="60" t="s">
        <v>500</v>
      </c>
      <c r="B187" s="61"/>
      <c r="C187" s="62"/>
      <c r="D187" s="63"/>
      <c r="E187" s="61"/>
      <c r="F187" s="61"/>
      <c r="G187" s="64" t="str">
        <f aca="false">IF(COUNTA(B187:F187)=0,"",IF(OR(LEN(A187&amp;"")=0,LEN(B187&amp;"")=0,LEN(C187&amp;"")=0,LEN(D187&amp;"")=0,LEN(E187&amp;"")=0),"REVISAR: faltan datos",IF(COUNTIFS(Gastos!$A$6:$A$205,B187,Gastos!$B$6:$B$205,"&lt;&gt;")&lt;&gt;1,"REVISAR: ID gasto inexistente/duplicado",IF(COUNTIFS($A$6:$A$405,A187)&gt;1,"REVISAR: ID pago duplicado",IF(D187&lt;=0,"REVISAR: importe",IF(OR(LEN(Datos!$B$20&amp;"")=0,C187&lt;Datos!$B$20,C187&gt;Datos!$B$23),"REVISAR: fecha fuera de intervalo",IF(E187="Efectivo","REVISAR: límites y recibí",IF(C187&gt;Datos!$B$21,"REVISAR: arts. 14.3 / 15.4","Sin alerta automática"))))))))</f>
        <v/>
      </c>
    </row>
    <row r="188" customFormat="false" ht="19.5" hidden="false" customHeight="true" outlineLevel="0" collapsed="false">
      <c r="A188" s="60" t="s">
        <v>501</v>
      </c>
      <c r="B188" s="61"/>
      <c r="C188" s="62"/>
      <c r="D188" s="63"/>
      <c r="E188" s="61"/>
      <c r="F188" s="61"/>
      <c r="G188" s="64" t="str">
        <f aca="false">IF(COUNTA(B188:F188)=0,"",IF(OR(LEN(A188&amp;"")=0,LEN(B188&amp;"")=0,LEN(C188&amp;"")=0,LEN(D188&amp;"")=0,LEN(E188&amp;"")=0),"REVISAR: faltan datos",IF(COUNTIFS(Gastos!$A$6:$A$205,B188,Gastos!$B$6:$B$205,"&lt;&gt;")&lt;&gt;1,"REVISAR: ID gasto inexistente/duplicado",IF(COUNTIFS($A$6:$A$405,A188)&gt;1,"REVISAR: ID pago duplicado",IF(D188&lt;=0,"REVISAR: importe",IF(OR(LEN(Datos!$B$20&amp;"")=0,C188&lt;Datos!$B$20,C188&gt;Datos!$B$23),"REVISAR: fecha fuera de intervalo",IF(E188="Efectivo","REVISAR: límites y recibí",IF(C188&gt;Datos!$B$21,"REVISAR: arts. 14.3 / 15.4","Sin alerta automática"))))))))</f>
        <v/>
      </c>
    </row>
    <row r="189" customFormat="false" ht="19.5" hidden="false" customHeight="true" outlineLevel="0" collapsed="false">
      <c r="A189" s="60" t="s">
        <v>502</v>
      </c>
      <c r="B189" s="61"/>
      <c r="C189" s="62"/>
      <c r="D189" s="63"/>
      <c r="E189" s="61"/>
      <c r="F189" s="61"/>
      <c r="G189" s="64" t="str">
        <f aca="false">IF(COUNTA(B189:F189)=0,"",IF(OR(LEN(A189&amp;"")=0,LEN(B189&amp;"")=0,LEN(C189&amp;"")=0,LEN(D189&amp;"")=0,LEN(E189&amp;"")=0),"REVISAR: faltan datos",IF(COUNTIFS(Gastos!$A$6:$A$205,B189,Gastos!$B$6:$B$205,"&lt;&gt;")&lt;&gt;1,"REVISAR: ID gasto inexistente/duplicado",IF(COUNTIFS($A$6:$A$405,A189)&gt;1,"REVISAR: ID pago duplicado",IF(D189&lt;=0,"REVISAR: importe",IF(OR(LEN(Datos!$B$20&amp;"")=0,C189&lt;Datos!$B$20,C189&gt;Datos!$B$23),"REVISAR: fecha fuera de intervalo",IF(E189="Efectivo","REVISAR: límites y recibí",IF(C189&gt;Datos!$B$21,"REVISAR: arts. 14.3 / 15.4","Sin alerta automática"))))))))</f>
        <v/>
      </c>
    </row>
    <row r="190" customFormat="false" ht="19.5" hidden="false" customHeight="true" outlineLevel="0" collapsed="false">
      <c r="A190" s="60" t="s">
        <v>503</v>
      </c>
      <c r="B190" s="61"/>
      <c r="C190" s="62"/>
      <c r="D190" s="63"/>
      <c r="E190" s="61"/>
      <c r="F190" s="61"/>
      <c r="G190" s="64" t="str">
        <f aca="false">IF(COUNTA(B190:F190)=0,"",IF(OR(LEN(A190&amp;"")=0,LEN(B190&amp;"")=0,LEN(C190&amp;"")=0,LEN(D190&amp;"")=0,LEN(E190&amp;"")=0),"REVISAR: faltan datos",IF(COUNTIFS(Gastos!$A$6:$A$205,B190,Gastos!$B$6:$B$205,"&lt;&gt;")&lt;&gt;1,"REVISAR: ID gasto inexistente/duplicado",IF(COUNTIFS($A$6:$A$405,A190)&gt;1,"REVISAR: ID pago duplicado",IF(D190&lt;=0,"REVISAR: importe",IF(OR(LEN(Datos!$B$20&amp;"")=0,C190&lt;Datos!$B$20,C190&gt;Datos!$B$23),"REVISAR: fecha fuera de intervalo",IF(E190="Efectivo","REVISAR: límites y recibí",IF(C190&gt;Datos!$B$21,"REVISAR: arts. 14.3 / 15.4","Sin alerta automática"))))))))</f>
        <v/>
      </c>
    </row>
    <row r="191" customFormat="false" ht="19.5" hidden="false" customHeight="true" outlineLevel="0" collapsed="false">
      <c r="A191" s="60" t="s">
        <v>504</v>
      </c>
      <c r="B191" s="61"/>
      <c r="C191" s="62"/>
      <c r="D191" s="63"/>
      <c r="E191" s="61"/>
      <c r="F191" s="61"/>
      <c r="G191" s="64" t="str">
        <f aca="false">IF(COUNTA(B191:F191)=0,"",IF(OR(LEN(A191&amp;"")=0,LEN(B191&amp;"")=0,LEN(C191&amp;"")=0,LEN(D191&amp;"")=0,LEN(E191&amp;"")=0),"REVISAR: faltan datos",IF(COUNTIFS(Gastos!$A$6:$A$205,B191,Gastos!$B$6:$B$205,"&lt;&gt;")&lt;&gt;1,"REVISAR: ID gasto inexistente/duplicado",IF(COUNTIFS($A$6:$A$405,A191)&gt;1,"REVISAR: ID pago duplicado",IF(D191&lt;=0,"REVISAR: importe",IF(OR(LEN(Datos!$B$20&amp;"")=0,C191&lt;Datos!$B$20,C191&gt;Datos!$B$23),"REVISAR: fecha fuera de intervalo",IF(E191="Efectivo","REVISAR: límites y recibí",IF(C191&gt;Datos!$B$21,"REVISAR: arts. 14.3 / 15.4","Sin alerta automática"))))))))</f>
        <v/>
      </c>
    </row>
    <row r="192" customFormat="false" ht="19.5" hidden="false" customHeight="true" outlineLevel="0" collapsed="false">
      <c r="A192" s="60" t="s">
        <v>505</v>
      </c>
      <c r="B192" s="61"/>
      <c r="C192" s="62"/>
      <c r="D192" s="63"/>
      <c r="E192" s="61"/>
      <c r="F192" s="61"/>
      <c r="G192" s="64" t="str">
        <f aca="false">IF(COUNTA(B192:F192)=0,"",IF(OR(LEN(A192&amp;"")=0,LEN(B192&amp;"")=0,LEN(C192&amp;"")=0,LEN(D192&amp;"")=0,LEN(E192&amp;"")=0),"REVISAR: faltan datos",IF(COUNTIFS(Gastos!$A$6:$A$205,B192,Gastos!$B$6:$B$205,"&lt;&gt;")&lt;&gt;1,"REVISAR: ID gasto inexistente/duplicado",IF(COUNTIFS($A$6:$A$405,A192)&gt;1,"REVISAR: ID pago duplicado",IF(D192&lt;=0,"REVISAR: importe",IF(OR(LEN(Datos!$B$20&amp;"")=0,C192&lt;Datos!$B$20,C192&gt;Datos!$B$23),"REVISAR: fecha fuera de intervalo",IF(E192="Efectivo","REVISAR: límites y recibí",IF(C192&gt;Datos!$B$21,"REVISAR: arts. 14.3 / 15.4","Sin alerta automática"))))))))</f>
        <v/>
      </c>
    </row>
    <row r="193" customFormat="false" ht="19.5" hidden="false" customHeight="true" outlineLevel="0" collapsed="false">
      <c r="A193" s="60" t="s">
        <v>506</v>
      </c>
      <c r="B193" s="61"/>
      <c r="C193" s="62"/>
      <c r="D193" s="63"/>
      <c r="E193" s="61"/>
      <c r="F193" s="61"/>
      <c r="G193" s="64" t="str">
        <f aca="false">IF(COUNTA(B193:F193)=0,"",IF(OR(LEN(A193&amp;"")=0,LEN(B193&amp;"")=0,LEN(C193&amp;"")=0,LEN(D193&amp;"")=0,LEN(E193&amp;"")=0),"REVISAR: faltan datos",IF(COUNTIFS(Gastos!$A$6:$A$205,B193,Gastos!$B$6:$B$205,"&lt;&gt;")&lt;&gt;1,"REVISAR: ID gasto inexistente/duplicado",IF(COUNTIFS($A$6:$A$405,A193)&gt;1,"REVISAR: ID pago duplicado",IF(D193&lt;=0,"REVISAR: importe",IF(OR(LEN(Datos!$B$20&amp;"")=0,C193&lt;Datos!$B$20,C193&gt;Datos!$B$23),"REVISAR: fecha fuera de intervalo",IF(E193="Efectivo","REVISAR: límites y recibí",IF(C193&gt;Datos!$B$21,"REVISAR: arts. 14.3 / 15.4","Sin alerta automática"))))))))</f>
        <v/>
      </c>
    </row>
    <row r="194" customFormat="false" ht="19.5" hidden="false" customHeight="true" outlineLevel="0" collapsed="false">
      <c r="A194" s="60" t="s">
        <v>507</v>
      </c>
      <c r="B194" s="61"/>
      <c r="C194" s="62"/>
      <c r="D194" s="63"/>
      <c r="E194" s="61"/>
      <c r="F194" s="61"/>
      <c r="G194" s="64" t="str">
        <f aca="false">IF(COUNTA(B194:F194)=0,"",IF(OR(LEN(A194&amp;"")=0,LEN(B194&amp;"")=0,LEN(C194&amp;"")=0,LEN(D194&amp;"")=0,LEN(E194&amp;"")=0),"REVISAR: faltan datos",IF(COUNTIFS(Gastos!$A$6:$A$205,B194,Gastos!$B$6:$B$205,"&lt;&gt;")&lt;&gt;1,"REVISAR: ID gasto inexistente/duplicado",IF(COUNTIFS($A$6:$A$405,A194)&gt;1,"REVISAR: ID pago duplicado",IF(D194&lt;=0,"REVISAR: importe",IF(OR(LEN(Datos!$B$20&amp;"")=0,C194&lt;Datos!$B$20,C194&gt;Datos!$B$23),"REVISAR: fecha fuera de intervalo",IF(E194="Efectivo","REVISAR: límites y recibí",IF(C194&gt;Datos!$B$21,"REVISAR: arts. 14.3 / 15.4","Sin alerta automática"))))))))</f>
        <v/>
      </c>
    </row>
    <row r="195" customFormat="false" ht="19.5" hidden="false" customHeight="true" outlineLevel="0" collapsed="false">
      <c r="A195" s="60" t="s">
        <v>508</v>
      </c>
      <c r="B195" s="61"/>
      <c r="C195" s="62"/>
      <c r="D195" s="63"/>
      <c r="E195" s="61"/>
      <c r="F195" s="61"/>
      <c r="G195" s="64" t="str">
        <f aca="false">IF(COUNTA(B195:F195)=0,"",IF(OR(LEN(A195&amp;"")=0,LEN(B195&amp;"")=0,LEN(C195&amp;"")=0,LEN(D195&amp;"")=0,LEN(E195&amp;"")=0),"REVISAR: faltan datos",IF(COUNTIFS(Gastos!$A$6:$A$205,B195,Gastos!$B$6:$B$205,"&lt;&gt;")&lt;&gt;1,"REVISAR: ID gasto inexistente/duplicado",IF(COUNTIFS($A$6:$A$405,A195)&gt;1,"REVISAR: ID pago duplicado",IF(D195&lt;=0,"REVISAR: importe",IF(OR(LEN(Datos!$B$20&amp;"")=0,C195&lt;Datos!$B$20,C195&gt;Datos!$B$23),"REVISAR: fecha fuera de intervalo",IF(E195="Efectivo","REVISAR: límites y recibí",IF(C195&gt;Datos!$B$21,"REVISAR: arts. 14.3 / 15.4","Sin alerta automática"))))))))</f>
        <v/>
      </c>
    </row>
    <row r="196" customFormat="false" ht="19.5" hidden="false" customHeight="true" outlineLevel="0" collapsed="false">
      <c r="A196" s="60" t="s">
        <v>509</v>
      </c>
      <c r="B196" s="61"/>
      <c r="C196" s="62"/>
      <c r="D196" s="63"/>
      <c r="E196" s="61"/>
      <c r="F196" s="61"/>
      <c r="G196" s="64" t="str">
        <f aca="false">IF(COUNTA(B196:F196)=0,"",IF(OR(LEN(A196&amp;"")=0,LEN(B196&amp;"")=0,LEN(C196&amp;"")=0,LEN(D196&amp;"")=0,LEN(E196&amp;"")=0),"REVISAR: faltan datos",IF(COUNTIFS(Gastos!$A$6:$A$205,B196,Gastos!$B$6:$B$205,"&lt;&gt;")&lt;&gt;1,"REVISAR: ID gasto inexistente/duplicado",IF(COUNTIFS($A$6:$A$405,A196)&gt;1,"REVISAR: ID pago duplicado",IF(D196&lt;=0,"REVISAR: importe",IF(OR(LEN(Datos!$B$20&amp;"")=0,C196&lt;Datos!$B$20,C196&gt;Datos!$B$23),"REVISAR: fecha fuera de intervalo",IF(E196="Efectivo","REVISAR: límites y recibí",IF(C196&gt;Datos!$B$21,"REVISAR: arts. 14.3 / 15.4","Sin alerta automática"))))))))</f>
        <v/>
      </c>
    </row>
    <row r="197" customFormat="false" ht="19.5" hidden="false" customHeight="true" outlineLevel="0" collapsed="false">
      <c r="A197" s="60" t="s">
        <v>510</v>
      </c>
      <c r="B197" s="61"/>
      <c r="C197" s="62"/>
      <c r="D197" s="63"/>
      <c r="E197" s="61"/>
      <c r="F197" s="61"/>
      <c r="G197" s="64" t="str">
        <f aca="false">IF(COUNTA(B197:F197)=0,"",IF(OR(LEN(A197&amp;"")=0,LEN(B197&amp;"")=0,LEN(C197&amp;"")=0,LEN(D197&amp;"")=0,LEN(E197&amp;"")=0),"REVISAR: faltan datos",IF(COUNTIFS(Gastos!$A$6:$A$205,B197,Gastos!$B$6:$B$205,"&lt;&gt;")&lt;&gt;1,"REVISAR: ID gasto inexistente/duplicado",IF(COUNTIFS($A$6:$A$405,A197)&gt;1,"REVISAR: ID pago duplicado",IF(D197&lt;=0,"REVISAR: importe",IF(OR(LEN(Datos!$B$20&amp;"")=0,C197&lt;Datos!$B$20,C197&gt;Datos!$B$23),"REVISAR: fecha fuera de intervalo",IF(E197="Efectivo","REVISAR: límites y recibí",IF(C197&gt;Datos!$B$21,"REVISAR: arts. 14.3 / 15.4","Sin alerta automática"))))))))</f>
        <v/>
      </c>
    </row>
    <row r="198" customFormat="false" ht="19.5" hidden="false" customHeight="true" outlineLevel="0" collapsed="false">
      <c r="A198" s="60" t="s">
        <v>511</v>
      </c>
      <c r="B198" s="61"/>
      <c r="C198" s="62"/>
      <c r="D198" s="63"/>
      <c r="E198" s="61"/>
      <c r="F198" s="61"/>
      <c r="G198" s="64" t="str">
        <f aca="false">IF(COUNTA(B198:F198)=0,"",IF(OR(LEN(A198&amp;"")=0,LEN(B198&amp;"")=0,LEN(C198&amp;"")=0,LEN(D198&amp;"")=0,LEN(E198&amp;"")=0),"REVISAR: faltan datos",IF(COUNTIFS(Gastos!$A$6:$A$205,B198,Gastos!$B$6:$B$205,"&lt;&gt;")&lt;&gt;1,"REVISAR: ID gasto inexistente/duplicado",IF(COUNTIFS($A$6:$A$405,A198)&gt;1,"REVISAR: ID pago duplicado",IF(D198&lt;=0,"REVISAR: importe",IF(OR(LEN(Datos!$B$20&amp;"")=0,C198&lt;Datos!$B$20,C198&gt;Datos!$B$23),"REVISAR: fecha fuera de intervalo",IF(E198="Efectivo","REVISAR: límites y recibí",IF(C198&gt;Datos!$B$21,"REVISAR: arts. 14.3 / 15.4","Sin alerta automática"))))))))</f>
        <v/>
      </c>
    </row>
    <row r="199" customFormat="false" ht="19.5" hidden="false" customHeight="true" outlineLevel="0" collapsed="false">
      <c r="A199" s="60" t="s">
        <v>512</v>
      </c>
      <c r="B199" s="61"/>
      <c r="C199" s="62"/>
      <c r="D199" s="63"/>
      <c r="E199" s="61"/>
      <c r="F199" s="61"/>
      <c r="G199" s="64" t="str">
        <f aca="false">IF(COUNTA(B199:F199)=0,"",IF(OR(LEN(A199&amp;"")=0,LEN(B199&amp;"")=0,LEN(C199&amp;"")=0,LEN(D199&amp;"")=0,LEN(E199&amp;"")=0),"REVISAR: faltan datos",IF(COUNTIFS(Gastos!$A$6:$A$205,B199,Gastos!$B$6:$B$205,"&lt;&gt;")&lt;&gt;1,"REVISAR: ID gasto inexistente/duplicado",IF(COUNTIFS($A$6:$A$405,A199)&gt;1,"REVISAR: ID pago duplicado",IF(D199&lt;=0,"REVISAR: importe",IF(OR(LEN(Datos!$B$20&amp;"")=0,C199&lt;Datos!$B$20,C199&gt;Datos!$B$23),"REVISAR: fecha fuera de intervalo",IF(E199="Efectivo","REVISAR: límites y recibí",IF(C199&gt;Datos!$B$21,"REVISAR: arts. 14.3 / 15.4","Sin alerta automática"))))))))</f>
        <v/>
      </c>
    </row>
    <row r="200" customFormat="false" ht="19.5" hidden="false" customHeight="true" outlineLevel="0" collapsed="false">
      <c r="A200" s="60" t="s">
        <v>513</v>
      </c>
      <c r="B200" s="61"/>
      <c r="C200" s="62"/>
      <c r="D200" s="63"/>
      <c r="E200" s="61"/>
      <c r="F200" s="61"/>
      <c r="G200" s="64" t="str">
        <f aca="false">IF(COUNTA(B200:F200)=0,"",IF(OR(LEN(A200&amp;"")=0,LEN(B200&amp;"")=0,LEN(C200&amp;"")=0,LEN(D200&amp;"")=0,LEN(E200&amp;"")=0),"REVISAR: faltan datos",IF(COUNTIFS(Gastos!$A$6:$A$205,B200,Gastos!$B$6:$B$205,"&lt;&gt;")&lt;&gt;1,"REVISAR: ID gasto inexistente/duplicado",IF(COUNTIFS($A$6:$A$405,A200)&gt;1,"REVISAR: ID pago duplicado",IF(D200&lt;=0,"REVISAR: importe",IF(OR(LEN(Datos!$B$20&amp;"")=0,C200&lt;Datos!$B$20,C200&gt;Datos!$B$23),"REVISAR: fecha fuera de intervalo",IF(E200="Efectivo","REVISAR: límites y recibí",IF(C200&gt;Datos!$B$21,"REVISAR: arts. 14.3 / 15.4","Sin alerta automática"))))))))</f>
        <v/>
      </c>
    </row>
    <row r="201" customFormat="false" ht="19.5" hidden="false" customHeight="true" outlineLevel="0" collapsed="false">
      <c r="A201" s="60" t="s">
        <v>514</v>
      </c>
      <c r="B201" s="61"/>
      <c r="C201" s="62"/>
      <c r="D201" s="63"/>
      <c r="E201" s="61"/>
      <c r="F201" s="61"/>
      <c r="G201" s="64" t="str">
        <f aca="false">IF(COUNTA(B201:F201)=0,"",IF(OR(LEN(A201&amp;"")=0,LEN(B201&amp;"")=0,LEN(C201&amp;"")=0,LEN(D201&amp;"")=0,LEN(E201&amp;"")=0),"REVISAR: faltan datos",IF(COUNTIFS(Gastos!$A$6:$A$205,B201,Gastos!$B$6:$B$205,"&lt;&gt;")&lt;&gt;1,"REVISAR: ID gasto inexistente/duplicado",IF(COUNTIFS($A$6:$A$405,A201)&gt;1,"REVISAR: ID pago duplicado",IF(D201&lt;=0,"REVISAR: importe",IF(OR(LEN(Datos!$B$20&amp;"")=0,C201&lt;Datos!$B$20,C201&gt;Datos!$B$23),"REVISAR: fecha fuera de intervalo",IF(E201="Efectivo","REVISAR: límites y recibí",IF(C201&gt;Datos!$B$21,"REVISAR: arts. 14.3 / 15.4","Sin alerta automática"))))))))</f>
        <v/>
      </c>
    </row>
    <row r="202" customFormat="false" ht="19.5" hidden="false" customHeight="true" outlineLevel="0" collapsed="false">
      <c r="A202" s="60" t="s">
        <v>515</v>
      </c>
      <c r="B202" s="61"/>
      <c r="C202" s="62"/>
      <c r="D202" s="63"/>
      <c r="E202" s="61"/>
      <c r="F202" s="61"/>
      <c r="G202" s="64" t="str">
        <f aca="false">IF(COUNTA(B202:F202)=0,"",IF(OR(LEN(A202&amp;"")=0,LEN(B202&amp;"")=0,LEN(C202&amp;"")=0,LEN(D202&amp;"")=0,LEN(E202&amp;"")=0),"REVISAR: faltan datos",IF(COUNTIFS(Gastos!$A$6:$A$205,B202,Gastos!$B$6:$B$205,"&lt;&gt;")&lt;&gt;1,"REVISAR: ID gasto inexistente/duplicado",IF(COUNTIFS($A$6:$A$405,A202)&gt;1,"REVISAR: ID pago duplicado",IF(D202&lt;=0,"REVISAR: importe",IF(OR(LEN(Datos!$B$20&amp;"")=0,C202&lt;Datos!$B$20,C202&gt;Datos!$B$23),"REVISAR: fecha fuera de intervalo",IF(E202="Efectivo","REVISAR: límites y recibí",IF(C202&gt;Datos!$B$21,"REVISAR: arts. 14.3 / 15.4","Sin alerta automática"))))))))</f>
        <v/>
      </c>
    </row>
    <row r="203" customFormat="false" ht="19.5" hidden="false" customHeight="true" outlineLevel="0" collapsed="false">
      <c r="A203" s="60" t="s">
        <v>516</v>
      </c>
      <c r="B203" s="61"/>
      <c r="C203" s="62"/>
      <c r="D203" s="63"/>
      <c r="E203" s="61"/>
      <c r="F203" s="61"/>
      <c r="G203" s="64" t="str">
        <f aca="false">IF(COUNTA(B203:F203)=0,"",IF(OR(LEN(A203&amp;"")=0,LEN(B203&amp;"")=0,LEN(C203&amp;"")=0,LEN(D203&amp;"")=0,LEN(E203&amp;"")=0),"REVISAR: faltan datos",IF(COUNTIFS(Gastos!$A$6:$A$205,B203,Gastos!$B$6:$B$205,"&lt;&gt;")&lt;&gt;1,"REVISAR: ID gasto inexistente/duplicado",IF(COUNTIFS($A$6:$A$405,A203)&gt;1,"REVISAR: ID pago duplicado",IF(D203&lt;=0,"REVISAR: importe",IF(OR(LEN(Datos!$B$20&amp;"")=0,C203&lt;Datos!$B$20,C203&gt;Datos!$B$23),"REVISAR: fecha fuera de intervalo",IF(E203="Efectivo","REVISAR: límites y recibí",IF(C203&gt;Datos!$B$21,"REVISAR: arts. 14.3 / 15.4","Sin alerta automática"))))))))</f>
        <v/>
      </c>
    </row>
    <row r="204" customFormat="false" ht="19.5" hidden="false" customHeight="true" outlineLevel="0" collapsed="false">
      <c r="A204" s="60" t="s">
        <v>517</v>
      </c>
      <c r="B204" s="61"/>
      <c r="C204" s="62"/>
      <c r="D204" s="63"/>
      <c r="E204" s="61"/>
      <c r="F204" s="61"/>
      <c r="G204" s="64" t="str">
        <f aca="false">IF(COUNTA(B204:F204)=0,"",IF(OR(LEN(A204&amp;"")=0,LEN(B204&amp;"")=0,LEN(C204&amp;"")=0,LEN(D204&amp;"")=0,LEN(E204&amp;"")=0),"REVISAR: faltan datos",IF(COUNTIFS(Gastos!$A$6:$A$205,B204,Gastos!$B$6:$B$205,"&lt;&gt;")&lt;&gt;1,"REVISAR: ID gasto inexistente/duplicado",IF(COUNTIFS($A$6:$A$405,A204)&gt;1,"REVISAR: ID pago duplicado",IF(D204&lt;=0,"REVISAR: importe",IF(OR(LEN(Datos!$B$20&amp;"")=0,C204&lt;Datos!$B$20,C204&gt;Datos!$B$23),"REVISAR: fecha fuera de intervalo",IF(E204="Efectivo","REVISAR: límites y recibí",IF(C204&gt;Datos!$B$21,"REVISAR: arts. 14.3 / 15.4","Sin alerta automática"))))))))</f>
        <v/>
      </c>
    </row>
    <row r="205" customFormat="false" ht="19.5" hidden="false" customHeight="true" outlineLevel="0" collapsed="false">
      <c r="A205" s="60" t="s">
        <v>518</v>
      </c>
      <c r="B205" s="61"/>
      <c r="C205" s="62"/>
      <c r="D205" s="63"/>
      <c r="E205" s="61"/>
      <c r="F205" s="61"/>
      <c r="G205" s="64" t="str">
        <f aca="false">IF(COUNTA(B205:F205)=0,"",IF(OR(LEN(A205&amp;"")=0,LEN(B205&amp;"")=0,LEN(C205&amp;"")=0,LEN(D205&amp;"")=0,LEN(E205&amp;"")=0),"REVISAR: faltan datos",IF(COUNTIFS(Gastos!$A$6:$A$205,B205,Gastos!$B$6:$B$205,"&lt;&gt;")&lt;&gt;1,"REVISAR: ID gasto inexistente/duplicado",IF(COUNTIFS($A$6:$A$405,A205)&gt;1,"REVISAR: ID pago duplicado",IF(D205&lt;=0,"REVISAR: importe",IF(OR(LEN(Datos!$B$20&amp;"")=0,C205&lt;Datos!$B$20,C205&gt;Datos!$B$23),"REVISAR: fecha fuera de intervalo",IF(E205="Efectivo","REVISAR: límites y recibí",IF(C205&gt;Datos!$B$21,"REVISAR: arts. 14.3 / 15.4","Sin alerta automática"))))))))</f>
        <v/>
      </c>
    </row>
    <row r="206" customFormat="false" ht="19.5" hidden="false" customHeight="true" outlineLevel="0" collapsed="false">
      <c r="A206" s="60" t="s">
        <v>519</v>
      </c>
      <c r="B206" s="61"/>
      <c r="C206" s="62"/>
      <c r="D206" s="63"/>
      <c r="E206" s="61"/>
      <c r="F206" s="61"/>
      <c r="G206" s="64" t="str">
        <f aca="false">IF(COUNTA(B206:F206)=0,"",IF(OR(LEN(A206&amp;"")=0,LEN(B206&amp;"")=0,LEN(C206&amp;"")=0,LEN(D206&amp;"")=0,LEN(E206&amp;"")=0),"REVISAR: faltan datos",IF(COUNTIFS(Gastos!$A$6:$A$205,B206,Gastos!$B$6:$B$205,"&lt;&gt;")&lt;&gt;1,"REVISAR: ID gasto inexistente/duplicado",IF(COUNTIFS($A$6:$A$405,A206)&gt;1,"REVISAR: ID pago duplicado",IF(D206&lt;=0,"REVISAR: importe",IF(OR(LEN(Datos!$B$20&amp;"")=0,C206&lt;Datos!$B$20,C206&gt;Datos!$B$23),"REVISAR: fecha fuera de intervalo",IF(E206="Efectivo","REVISAR: límites y recibí",IF(C206&gt;Datos!$B$21,"REVISAR: arts. 14.3 / 15.4","Sin alerta automática"))))))))</f>
        <v/>
      </c>
    </row>
    <row r="207" customFormat="false" ht="19.5" hidden="false" customHeight="true" outlineLevel="0" collapsed="false">
      <c r="A207" s="60" t="s">
        <v>520</v>
      </c>
      <c r="B207" s="61"/>
      <c r="C207" s="62"/>
      <c r="D207" s="63"/>
      <c r="E207" s="61"/>
      <c r="F207" s="61"/>
      <c r="G207" s="64" t="str">
        <f aca="false">IF(COUNTA(B207:F207)=0,"",IF(OR(LEN(A207&amp;"")=0,LEN(B207&amp;"")=0,LEN(C207&amp;"")=0,LEN(D207&amp;"")=0,LEN(E207&amp;"")=0),"REVISAR: faltan datos",IF(COUNTIFS(Gastos!$A$6:$A$205,B207,Gastos!$B$6:$B$205,"&lt;&gt;")&lt;&gt;1,"REVISAR: ID gasto inexistente/duplicado",IF(COUNTIFS($A$6:$A$405,A207)&gt;1,"REVISAR: ID pago duplicado",IF(D207&lt;=0,"REVISAR: importe",IF(OR(LEN(Datos!$B$20&amp;"")=0,C207&lt;Datos!$B$20,C207&gt;Datos!$B$23),"REVISAR: fecha fuera de intervalo",IF(E207="Efectivo","REVISAR: límites y recibí",IF(C207&gt;Datos!$B$21,"REVISAR: arts. 14.3 / 15.4","Sin alerta automática"))))))))</f>
        <v/>
      </c>
    </row>
    <row r="208" customFormat="false" ht="19.5" hidden="false" customHeight="true" outlineLevel="0" collapsed="false">
      <c r="A208" s="60" t="s">
        <v>521</v>
      </c>
      <c r="B208" s="61"/>
      <c r="C208" s="62"/>
      <c r="D208" s="63"/>
      <c r="E208" s="61"/>
      <c r="F208" s="61"/>
      <c r="G208" s="64" t="str">
        <f aca="false">IF(COUNTA(B208:F208)=0,"",IF(OR(LEN(A208&amp;"")=0,LEN(B208&amp;"")=0,LEN(C208&amp;"")=0,LEN(D208&amp;"")=0,LEN(E208&amp;"")=0),"REVISAR: faltan datos",IF(COUNTIFS(Gastos!$A$6:$A$205,B208,Gastos!$B$6:$B$205,"&lt;&gt;")&lt;&gt;1,"REVISAR: ID gasto inexistente/duplicado",IF(COUNTIFS($A$6:$A$405,A208)&gt;1,"REVISAR: ID pago duplicado",IF(D208&lt;=0,"REVISAR: importe",IF(OR(LEN(Datos!$B$20&amp;"")=0,C208&lt;Datos!$B$20,C208&gt;Datos!$B$23),"REVISAR: fecha fuera de intervalo",IF(E208="Efectivo","REVISAR: límites y recibí",IF(C208&gt;Datos!$B$21,"REVISAR: arts. 14.3 / 15.4","Sin alerta automática"))))))))</f>
        <v/>
      </c>
    </row>
    <row r="209" customFormat="false" ht="19.5" hidden="false" customHeight="true" outlineLevel="0" collapsed="false">
      <c r="A209" s="60" t="s">
        <v>522</v>
      </c>
      <c r="B209" s="61"/>
      <c r="C209" s="62"/>
      <c r="D209" s="63"/>
      <c r="E209" s="61"/>
      <c r="F209" s="61"/>
      <c r="G209" s="64" t="str">
        <f aca="false">IF(COUNTA(B209:F209)=0,"",IF(OR(LEN(A209&amp;"")=0,LEN(B209&amp;"")=0,LEN(C209&amp;"")=0,LEN(D209&amp;"")=0,LEN(E209&amp;"")=0),"REVISAR: faltan datos",IF(COUNTIFS(Gastos!$A$6:$A$205,B209,Gastos!$B$6:$B$205,"&lt;&gt;")&lt;&gt;1,"REVISAR: ID gasto inexistente/duplicado",IF(COUNTIFS($A$6:$A$405,A209)&gt;1,"REVISAR: ID pago duplicado",IF(D209&lt;=0,"REVISAR: importe",IF(OR(LEN(Datos!$B$20&amp;"")=0,C209&lt;Datos!$B$20,C209&gt;Datos!$B$23),"REVISAR: fecha fuera de intervalo",IF(E209="Efectivo","REVISAR: límites y recibí",IF(C209&gt;Datos!$B$21,"REVISAR: arts. 14.3 / 15.4","Sin alerta automática"))))))))</f>
        <v/>
      </c>
    </row>
    <row r="210" customFormat="false" ht="19.5" hidden="false" customHeight="true" outlineLevel="0" collapsed="false">
      <c r="A210" s="60" t="s">
        <v>523</v>
      </c>
      <c r="B210" s="61"/>
      <c r="C210" s="62"/>
      <c r="D210" s="63"/>
      <c r="E210" s="61"/>
      <c r="F210" s="61"/>
      <c r="G210" s="64" t="str">
        <f aca="false">IF(COUNTA(B210:F210)=0,"",IF(OR(LEN(A210&amp;"")=0,LEN(B210&amp;"")=0,LEN(C210&amp;"")=0,LEN(D210&amp;"")=0,LEN(E210&amp;"")=0),"REVISAR: faltan datos",IF(COUNTIFS(Gastos!$A$6:$A$205,B210,Gastos!$B$6:$B$205,"&lt;&gt;")&lt;&gt;1,"REVISAR: ID gasto inexistente/duplicado",IF(COUNTIFS($A$6:$A$405,A210)&gt;1,"REVISAR: ID pago duplicado",IF(D210&lt;=0,"REVISAR: importe",IF(OR(LEN(Datos!$B$20&amp;"")=0,C210&lt;Datos!$B$20,C210&gt;Datos!$B$23),"REVISAR: fecha fuera de intervalo",IF(E210="Efectivo","REVISAR: límites y recibí",IF(C210&gt;Datos!$B$21,"REVISAR: arts. 14.3 / 15.4","Sin alerta automática"))))))))</f>
        <v/>
      </c>
    </row>
    <row r="211" customFormat="false" ht="19.5" hidden="false" customHeight="true" outlineLevel="0" collapsed="false">
      <c r="A211" s="60" t="s">
        <v>524</v>
      </c>
      <c r="B211" s="61"/>
      <c r="C211" s="62"/>
      <c r="D211" s="63"/>
      <c r="E211" s="61"/>
      <c r="F211" s="61"/>
      <c r="G211" s="64" t="str">
        <f aca="false">IF(COUNTA(B211:F211)=0,"",IF(OR(LEN(A211&amp;"")=0,LEN(B211&amp;"")=0,LEN(C211&amp;"")=0,LEN(D211&amp;"")=0,LEN(E211&amp;"")=0),"REVISAR: faltan datos",IF(COUNTIFS(Gastos!$A$6:$A$205,B211,Gastos!$B$6:$B$205,"&lt;&gt;")&lt;&gt;1,"REVISAR: ID gasto inexistente/duplicado",IF(COUNTIFS($A$6:$A$405,A211)&gt;1,"REVISAR: ID pago duplicado",IF(D211&lt;=0,"REVISAR: importe",IF(OR(LEN(Datos!$B$20&amp;"")=0,C211&lt;Datos!$B$20,C211&gt;Datos!$B$23),"REVISAR: fecha fuera de intervalo",IF(E211="Efectivo","REVISAR: límites y recibí",IF(C211&gt;Datos!$B$21,"REVISAR: arts. 14.3 / 15.4","Sin alerta automática"))))))))</f>
        <v/>
      </c>
    </row>
    <row r="212" customFormat="false" ht="19.5" hidden="false" customHeight="true" outlineLevel="0" collapsed="false">
      <c r="A212" s="60" t="s">
        <v>525</v>
      </c>
      <c r="B212" s="61"/>
      <c r="C212" s="62"/>
      <c r="D212" s="63"/>
      <c r="E212" s="61"/>
      <c r="F212" s="61"/>
      <c r="G212" s="64" t="str">
        <f aca="false">IF(COUNTA(B212:F212)=0,"",IF(OR(LEN(A212&amp;"")=0,LEN(B212&amp;"")=0,LEN(C212&amp;"")=0,LEN(D212&amp;"")=0,LEN(E212&amp;"")=0),"REVISAR: faltan datos",IF(COUNTIFS(Gastos!$A$6:$A$205,B212,Gastos!$B$6:$B$205,"&lt;&gt;")&lt;&gt;1,"REVISAR: ID gasto inexistente/duplicado",IF(COUNTIFS($A$6:$A$405,A212)&gt;1,"REVISAR: ID pago duplicado",IF(D212&lt;=0,"REVISAR: importe",IF(OR(LEN(Datos!$B$20&amp;"")=0,C212&lt;Datos!$B$20,C212&gt;Datos!$B$23),"REVISAR: fecha fuera de intervalo",IF(E212="Efectivo","REVISAR: límites y recibí",IF(C212&gt;Datos!$B$21,"REVISAR: arts. 14.3 / 15.4","Sin alerta automática"))))))))</f>
        <v/>
      </c>
    </row>
    <row r="213" customFormat="false" ht="19.5" hidden="false" customHeight="true" outlineLevel="0" collapsed="false">
      <c r="A213" s="60" t="s">
        <v>526</v>
      </c>
      <c r="B213" s="61"/>
      <c r="C213" s="62"/>
      <c r="D213" s="63"/>
      <c r="E213" s="61"/>
      <c r="F213" s="61"/>
      <c r="G213" s="64" t="str">
        <f aca="false">IF(COUNTA(B213:F213)=0,"",IF(OR(LEN(A213&amp;"")=0,LEN(B213&amp;"")=0,LEN(C213&amp;"")=0,LEN(D213&amp;"")=0,LEN(E213&amp;"")=0),"REVISAR: faltan datos",IF(COUNTIFS(Gastos!$A$6:$A$205,B213,Gastos!$B$6:$B$205,"&lt;&gt;")&lt;&gt;1,"REVISAR: ID gasto inexistente/duplicado",IF(COUNTIFS($A$6:$A$405,A213)&gt;1,"REVISAR: ID pago duplicado",IF(D213&lt;=0,"REVISAR: importe",IF(OR(LEN(Datos!$B$20&amp;"")=0,C213&lt;Datos!$B$20,C213&gt;Datos!$B$23),"REVISAR: fecha fuera de intervalo",IF(E213="Efectivo","REVISAR: límites y recibí",IF(C213&gt;Datos!$B$21,"REVISAR: arts. 14.3 / 15.4","Sin alerta automática"))))))))</f>
        <v/>
      </c>
    </row>
    <row r="214" customFormat="false" ht="19.5" hidden="false" customHeight="true" outlineLevel="0" collapsed="false">
      <c r="A214" s="60" t="s">
        <v>527</v>
      </c>
      <c r="B214" s="61"/>
      <c r="C214" s="62"/>
      <c r="D214" s="63"/>
      <c r="E214" s="61"/>
      <c r="F214" s="61"/>
      <c r="G214" s="64" t="str">
        <f aca="false">IF(COUNTA(B214:F214)=0,"",IF(OR(LEN(A214&amp;"")=0,LEN(B214&amp;"")=0,LEN(C214&amp;"")=0,LEN(D214&amp;"")=0,LEN(E214&amp;"")=0),"REVISAR: faltan datos",IF(COUNTIFS(Gastos!$A$6:$A$205,B214,Gastos!$B$6:$B$205,"&lt;&gt;")&lt;&gt;1,"REVISAR: ID gasto inexistente/duplicado",IF(COUNTIFS($A$6:$A$405,A214)&gt;1,"REVISAR: ID pago duplicado",IF(D214&lt;=0,"REVISAR: importe",IF(OR(LEN(Datos!$B$20&amp;"")=0,C214&lt;Datos!$B$20,C214&gt;Datos!$B$23),"REVISAR: fecha fuera de intervalo",IF(E214="Efectivo","REVISAR: límites y recibí",IF(C214&gt;Datos!$B$21,"REVISAR: arts. 14.3 / 15.4","Sin alerta automática"))))))))</f>
        <v/>
      </c>
    </row>
    <row r="215" customFormat="false" ht="19.5" hidden="false" customHeight="true" outlineLevel="0" collapsed="false">
      <c r="A215" s="60" t="s">
        <v>528</v>
      </c>
      <c r="B215" s="61"/>
      <c r="C215" s="62"/>
      <c r="D215" s="63"/>
      <c r="E215" s="61"/>
      <c r="F215" s="61"/>
      <c r="G215" s="64" t="str">
        <f aca="false">IF(COUNTA(B215:F215)=0,"",IF(OR(LEN(A215&amp;"")=0,LEN(B215&amp;"")=0,LEN(C215&amp;"")=0,LEN(D215&amp;"")=0,LEN(E215&amp;"")=0),"REVISAR: faltan datos",IF(COUNTIFS(Gastos!$A$6:$A$205,B215,Gastos!$B$6:$B$205,"&lt;&gt;")&lt;&gt;1,"REVISAR: ID gasto inexistente/duplicado",IF(COUNTIFS($A$6:$A$405,A215)&gt;1,"REVISAR: ID pago duplicado",IF(D215&lt;=0,"REVISAR: importe",IF(OR(LEN(Datos!$B$20&amp;"")=0,C215&lt;Datos!$B$20,C215&gt;Datos!$B$23),"REVISAR: fecha fuera de intervalo",IF(E215="Efectivo","REVISAR: límites y recibí",IF(C215&gt;Datos!$B$21,"REVISAR: arts. 14.3 / 15.4","Sin alerta automática"))))))))</f>
        <v/>
      </c>
    </row>
    <row r="216" customFormat="false" ht="19.5" hidden="false" customHeight="true" outlineLevel="0" collapsed="false">
      <c r="A216" s="60" t="s">
        <v>529</v>
      </c>
      <c r="B216" s="61"/>
      <c r="C216" s="62"/>
      <c r="D216" s="63"/>
      <c r="E216" s="61"/>
      <c r="F216" s="61"/>
      <c r="G216" s="64" t="str">
        <f aca="false">IF(COUNTA(B216:F216)=0,"",IF(OR(LEN(A216&amp;"")=0,LEN(B216&amp;"")=0,LEN(C216&amp;"")=0,LEN(D216&amp;"")=0,LEN(E216&amp;"")=0),"REVISAR: faltan datos",IF(COUNTIFS(Gastos!$A$6:$A$205,B216,Gastos!$B$6:$B$205,"&lt;&gt;")&lt;&gt;1,"REVISAR: ID gasto inexistente/duplicado",IF(COUNTIFS($A$6:$A$405,A216)&gt;1,"REVISAR: ID pago duplicado",IF(D216&lt;=0,"REVISAR: importe",IF(OR(LEN(Datos!$B$20&amp;"")=0,C216&lt;Datos!$B$20,C216&gt;Datos!$B$23),"REVISAR: fecha fuera de intervalo",IF(E216="Efectivo","REVISAR: límites y recibí",IF(C216&gt;Datos!$B$21,"REVISAR: arts. 14.3 / 15.4","Sin alerta automática"))))))))</f>
        <v/>
      </c>
    </row>
    <row r="217" customFormat="false" ht="19.5" hidden="false" customHeight="true" outlineLevel="0" collapsed="false">
      <c r="A217" s="60" t="s">
        <v>530</v>
      </c>
      <c r="B217" s="61"/>
      <c r="C217" s="62"/>
      <c r="D217" s="63"/>
      <c r="E217" s="61"/>
      <c r="F217" s="61"/>
      <c r="G217" s="64" t="str">
        <f aca="false">IF(COUNTA(B217:F217)=0,"",IF(OR(LEN(A217&amp;"")=0,LEN(B217&amp;"")=0,LEN(C217&amp;"")=0,LEN(D217&amp;"")=0,LEN(E217&amp;"")=0),"REVISAR: faltan datos",IF(COUNTIFS(Gastos!$A$6:$A$205,B217,Gastos!$B$6:$B$205,"&lt;&gt;")&lt;&gt;1,"REVISAR: ID gasto inexistente/duplicado",IF(COUNTIFS($A$6:$A$405,A217)&gt;1,"REVISAR: ID pago duplicado",IF(D217&lt;=0,"REVISAR: importe",IF(OR(LEN(Datos!$B$20&amp;"")=0,C217&lt;Datos!$B$20,C217&gt;Datos!$B$23),"REVISAR: fecha fuera de intervalo",IF(E217="Efectivo","REVISAR: límites y recibí",IF(C217&gt;Datos!$B$21,"REVISAR: arts. 14.3 / 15.4","Sin alerta automática"))))))))</f>
        <v/>
      </c>
    </row>
    <row r="218" customFormat="false" ht="19.5" hidden="false" customHeight="true" outlineLevel="0" collapsed="false">
      <c r="A218" s="60" t="s">
        <v>531</v>
      </c>
      <c r="B218" s="61"/>
      <c r="C218" s="62"/>
      <c r="D218" s="63"/>
      <c r="E218" s="61"/>
      <c r="F218" s="61"/>
      <c r="G218" s="64" t="str">
        <f aca="false">IF(COUNTA(B218:F218)=0,"",IF(OR(LEN(A218&amp;"")=0,LEN(B218&amp;"")=0,LEN(C218&amp;"")=0,LEN(D218&amp;"")=0,LEN(E218&amp;"")=0),"REVISAR: faltan datos",IF(COUNTIFS(Gastos!$A$6:$A$205,B218,Gastos!$B$6:$B$205,"&lt;&gt;")&lt;&gt;1,"REVISAR: ID gasto inexistente/duplicado",IF(COUNTIFS($A$6:$A$405,A218)&gt;1,"REVISAR: ID pago duplicado",IF(D218&lt;=0,"REVISAR: importe",IF(OR(LEN(Datos!$B$20&amp;"")=0,C218&lt;Datos!$B$20,C218&gt;Datos!$B$23),"REVISAR: fecha fuera de intervalo",IF(E218="Efectivo","REVISAR: límites y recibí",IF(C218&gt;Datos!$B$21,"REVISAR: arts. 14.3 / 15.4","Sin alerta automática"))))))))</f>
        <v/>
      </c>
    </row>
    <row r="219" customFormat="false" ht="19.5" hidden="false" customHeight="true" outlineLevel="0" collapsed="false">
      <c r="A219" s="60" t="s">
        <v>532</v>
      </c>
      <c r="B219" s="61"/>
      <c r="C219" s="62"/>
      <c r="D219" s="63"/>
      <c r="E219" s="61"/>
      <c r="F219" s="61"/>
      <c r="G219" s="64" t="str">
        <f aca="false">IF(COUNTA(B219:F219)=0,"",IF(OR(LEN(A219&amp;"")=0,LEN(B219&amp;"")=0,LEN(C219&amp;"")=0,LEN(D219&amp;"")=0,LEN(E219&amp;"")=0),"REVISAR: faltan datos",IF(COUNTIFS(Gastos!$A$6:$A$205,B219,Gastos!$B$6:$B$205,"&lt;&gt;")&lt;&gt;1,"REVISAR: ID gasto inexistente/duplicado",IF(COUNTIFS($A$6:$A$405,A219)&gt;1,"REVISAR: ID pago duplicado",IF(D219&lt;=0,"REVISAR: importe",IF(OR(LEN(Datos!$B$20&amp;"")=0,C219&lt;Datos!$B$20,C219&gt;Datos!$B$23),"REVISAR: fecha fuera de intervalo",IF(E219="Efectivo","REVISAR: límites y recibí",IF(C219&gt;Datos!$B$21,"REVISAR: arts. 14.3 / 15.4","Sin alerta automática"))))))))</f>
        <v/>
      </c>
    </row>
    <row r="220" customFormat="false" ht="19.5" hidden="false" customHeight="true" outlineLevel="0" collapsed="false">
      <c r="A220" s="60" t="s">
        <v>533</v>
      </c>
      <c r="B220" s="61"/>
      <c r="C220" s="62"/>
      <c r="D220" s="63"/>
      <c r="E220" s="61"/>
      <c r="F220" s="61"/>
      <c r="G220" s="64" t="str">
        <f aca="false">IF(COUNTA(B220:F220)=0,"",IF(OR(LEN(A220&amp;"")=0,LEN(B220&amp;"")=0,LEN(C220&amp;"")=0,LEN(D220&amp;"")=0,LEN(E220&amp;"")=0),"REVISAR: faltan datos",IF(COUNTIFS(Gastos!$A$6:$A$205,B220,Gastos!$B$6:$B$205,"&lt;&gt;")&lt;&gt;1,"REVISAR: ID gasto inexistente/duplicado",IF(COUNTIFS($A$6:$A$405,A220)&gt;1,"REVISAR: ID pago duplicado",IF(D220&lt;=0,"REVISAR: importe",IF(OR(LEN(Datos!$B$20&amp;"")=0,C220&lt;Datos!$B$20,C220&gt;Datos!$B$23),"REVISAR: fecha fuera de intervalo",IF(E220="Efectivo","REVISAR: límites y recibí",IF(C220&gt;Datos!$B$21,"REVISAR: arts. 14.3 / 15.4","Sin alerta automática"))))))))</f>
        <v/>
      </c>
    </row>
    <row r="221" customFormat="false" ht="19.5" hidden="false" customHeight="true" outlineLevel="0" collapsed="false">
      <c r="A221" s="60" t="s">
        <v>534</v>
      </c>
      <c r="B221" s="61"/>
      <c r="C221" s="62"/>
      <c r="D221" s="63"/>
      <c r="E221" s="61"/>
      <c r="F221" s="61"/>
      <c r="G221" s="64" t="str">
        <f aca="false">IF(COUNTA(B221:F221)=0,"",IF(OR(LEN(A221&amp;"")=0,LEN(B221&amp;"")=0,LEN(C221&amp;"")=0,LEN(D221&amp;"")=0,LEN(E221&amp;"")=0),"REVISAR: faltan datos",IF(COUNTIFS(Gastos!$A$6:$A$205,B221,Gastos!$B$6:$B$205,"&lt;&gt;")&lt;&gt;1,"REVISAR: ID gasto inexistente/duplicado",IF(COUNTIFS($A$6:$A$405,A221)&gt;1,"REVISAR: ID pago duplicado",IF(D221&lt;=0,"REVISAR: importe",IF(OR(LEN(Datos!$B$20&amp;"")=0,C221&lt;Datos!$B$20,C221&gt;Datos!$B$23),"REVISAR: fecha fuera de intervalo",IF(E221="Efectivo","REVISAR: límites y recibí",IF(C221&gt;Datos!$B$21,"REVISAR: arts. 14.3 / 15.4","Sin alerta automática"))))))))</f>
        <v/>
      </c>
    </row>
    <row r="222" customFormat="false" ht="19.5" hidden="false" customHeight="true" outlineLevel="0" collapsed="false">
      <c r="A222" s="60" t="s">
        <v>535</v>
      </c>
      <c r="B222" s="61"/>
      <c r="C222" s="62"/>
      <c r="D222" s="63"/>
      <c r="E222" s="61"/>
      <c r="F222" s="61"/>
      <c r="G222" s="64" t="str">
        <f aca="false">IF(COUNTA(B222:F222)=0,"",IF(OR(LEN(A222&amp;"")=0,LEN(B222&amp;"")=0,LEN(C222&amp;"")=0,LEN(D222&amp;"")=0,LEN(E222&amp;"")=0),"REVISAR: faltan datos",IF(COUNTIFS(Gastos!$A$6:$A$205,B222,Gastos!$B$6:$B$205,"&lt;&gt;")&lt;&gt;1,"REVISAR: ID gasto inexistente/duplicado",IF(COUNTIFS($A$6:$A$405,A222)&gt;1,"REVISAR: ID pago duplicado",IF(D222&lt;=0,"REVISAR: importe",IF(OR(LEN(Datos!$B$20&amp;"")=0,C222&lt;Datos!$B$20,C222&gt;Datos!$B$23),"REVISAR: fecha fuera de intervalo",IF(E222="Efectivo","REVISAR: límites y recibí",IF(C222&gt;Datos!$B$21,"REVISAR: arts. 14.3 / 15.4","Sin alerta automática"))))))))</f>
        <v/>
      </c>
    </row>
    <row r="223" customFormat="false" ht="19.5" hidden="false" customHeight="true" outlineLevel="0" collapsed="false">
      <c r="A223" s="60" t="s">
        <v>536</v>
      </c>
      <c r="B223" s="61"/>
      <c r="C223" s="62"/>
      <c r="D223" s="63"/>
      <c r="E223" s="61"/>
      <c r="F223" s="61"/>
      <c r="G223" s="64" t="str">
        <f aca="false">IF(COUNTA(B223:F223)=0,"",IF(OR(LEN(A223&amp;"")=0,LEN(B223&amp;"")=0,LEN(C223&amp;"")=0,LEN(D223&amp;"")=0,LEN(E223&amp;"")=0),"REVISAR: faltan datos",IF(COUNTIFS(Gastos!$A$6:$A$205,B223,Gastos!$B$6:$B$205,"&lt;&gt;")&lt;&gt;1,"REVISAR: ID gasto inexistente/duplicado",IF(COUNTIFS($A$6:$A$405,A223)&gt;1,"REVISAR: ID pago duplicado",IF(D223&lt;=0,"REVISAR: importe",IF(OR(LEN(Datos!$B$20&amp;"")=0,C223&lt;Datos!$B$20,C223&gt;Datos!$B$23),"REVISAR: fecha fuera de intervalo",IF(E223="Efectivo","REVISAR: límites y recibí",IF(C223&gt;Datos!$B$21,"REVISAR: arts. 14.3 / 15.4","Sin alerta automática"))))))))</f>
        <v/>
      </c>
    </row>
    <row r="224" customFormat="false" ht="19.5" hidden="false" customHeight="true" outlineLevel="0" collapsed="false">
      <c r="A224" s="60" t="s">
        <v>537</v>
      </c>
      <c r="B224" s="61"/>
      <c r="C224" s="62"/>
      <c r="D224" s="63"/>
      <c r="E224" s="61"/>
      <c r="F224" s="61"/>
      <c r="G224" s="64" t="str">
        <f aca="false">IF(COUNTA(B224:F224)=0,"",IF(OR(LEN(A224&amp;"")=0,LEN(B224&amp;"")=0,LEN(C224&amp;"")=0,LEN(D224&amp;"")=0,LEN(E224&amp;"")=0),"REVISAR: faltan datos",IF(COUNTIFS(Gastos!$A$6:$A$205,B224,Gastos!$B$6:$B$205,"&lt;&gt;")&lt;&gt;1,"REVISAR: ID gasto inexistente/duplicado",IF(COUNTIFS($A$6:$A$405,A224)&gt;1,"REVISAR: ID pago duplicado",IF(D224&lt;=0,"REVISAR: importe",IF(OR(LEN(Datos!$B$20&amp;"")=0,C224&lt;Datos!$B$20,C224&gt;Datos!$B$23),"REVISAR: fecha fuera de intervalo",IF(E224="Efectivo","REVISAR: límites y recibí",IF(C224&gt;Datos!$B$21,"REVISAR: arts. 14.3 / 15.4","Sin alerta automática"))))))))</f>
        <v/>
      </c>
    </row>
    <row r="225" customFormat="false" ht="19.5" hidden="false" customHeight="true" outlineLevel="0" collapsed="false">
      <c r="A225" s="60" t="s">
        <v>538</v>
      </c>
      <c r="B225" s="61"/>
      <c r="C225" s="62"/>
      <c r="D225" s="63"/>
      <c r="E225" s="61"/>
      <c r="F225" s="61"/>
      <c r="G225" s="64" t="str">
        <f aca="false">IF(COUNTA(B225:F225)=0,"",IF(OR(LEN(A225&amp;"")=0,LEN(B225&amp;"")=0,LEN(C225&amp;"")=0,LEN(D225&amp;"")=0,LEN(E225&amp;"")=0),"REVISAR: faltan datos",IF(COUNTIFS(Gastos!$A$6:$A$205,B225,Gastos!$B$6:$B$205,"&lt;&gt;")&lt;&gt;1,"REVISAR: ID gasto inexistente/duplicado",IF(COUNTIFS($A$6:$A$405,A225)&gt;1,"REVISAR: ID pago duplicado",IF(D225&lt;=0,"REVISAR: importe",IF(OR(LEN(Datos!$B$20&amp;"")=0,C225&lt;Datos!$B$20,C225&gt;Datos!$B$23),"REVISAR: fecha fuera de intervalo",IF(E225="Efectivo","REVISAR: límites y recibí",IF(C225&gt;Datos!$B$21,"REVISAR: arts. 14.3 / 15.4","Sin alerta automática"))))))))</f>
        <v/>
      </c>
    </row>
    <row r="226" customFormat="false" ht="19.5" hidden="false" customHeight="true" outlineLevel="0" collapsed="false">
      <c r="A226" s="60" t="s">
        <v>539</v>
      </c>
      <c r="B226" s="61"/>
      <c r="C226" s="62"/>
      <c r="D226" s="63"/>
      <c r="E226" s="61"/>
      <c r="F226" s="61"/>
      <c r="G226" s="64" t="str">
        <f aca="false">IF(COUNTA(B226:F226)=0,"",IF(OR(LEN(A226&amp;"")=0,LEN(B226&amp;"")=0,LEN(C226&amp;"")=0,LEN(D226&amp;"")=0,LEN(E226&amp;"")=0),"REVISAR: faltan datos",IF(COUNTIFS(Gastos!$A$6:$A$205,B226,Gastos!$B$6:$B$205,"&lt;&gt;")&lt;&gt;1,"REVISAR: ID gasto inexistente/duplicado",IF(COUNTIFS($A$6:$A$405,A226)&gt;1,"REVISAR: ID pago duplicado",IF(D226&lt;=0,"REVISAR: importe",IF(OR(LEN(Datos!$B$20&amp;"")=0,C226&lt;Datos!$B$20,C226&gt;Datos!$B$23),"REVISAR: fecha fuera de intervalo",IF(E226="Efectivo","REVISAR: límites y recibí",IF(C226&gt;Datos!$B$21,"REVISAR: arts. 14.3 / 15.4","Sin alerta automática"))))))))</f>
        <v/>
      </c>
    </row>
    <row r="227" customFormat="false" ht="19.5" hidden="false" customHeight="true" outlineLevel="0" collapsed="false">
      <c r="A227" s="60" t="s">
        <v>540</v>
      </c>
      <c r="B227" s="61"/>
      <c r="C227" s="62"/>
      <c r="D227" s="63"/>
      <c r="E227" s="61"/>
      <c r="F227" s="61"/>
      <c r="G227" s="64" t="str">
        <f aca="false">IF(COUNTA(B227:F227)=0,"",IF(OR(LEN(A227&amp;"")=0,LEN(B227&amp;"")=0,LEN(C227&amp;"")=0,LEN(D227&amp;"")=0,LEN(E227&amp;"")=0),"REVISAR: faltan datos",IF(COUNTIFS(Gastos!$A$6:$A$205,B227,Gastos!$B$6:$B$205,"&lt;&gt;")&lt;&gt;1,"REVISAR: ID gasto inexistente/duplicado",IF(COUNTIFS($A$6:$A$405,A227)&gt;1,"REVISAR: ID pago duplicado",IF(D227&lt;=0,"REVISAR: importe",IF(OR(LEN(Datos!$B$20&amp;"")=0,C227&lt;Datos!$B$20,C227&gt;Datos!$B$23),"REVISAR: fecha fuera de intervalo",IF(E227="Efectivo","REVISAR: límites y recibí",IF(C227&gt;Datos!$B$21,"REVISAR: arts. 14.3 / 15.4","Sin alerta automática"))))))))</f>
        <v/>
      </c>
    </row>
    <row r="228" customFormat="false" ht="19.5" hidden="false" customHeight="true" outlineLevel="0" collapsed="false">
      <c r="A228" s="60" t="s">
        <v>541</v>
      </c>
      <c r="B228" s="61"/>
      <c r="C228" s="62"/>
      <c r="D228" s="63"/>
      <c r="E228" s="61"/>
      <c r="F228" s="61"/>
      <c r="G228" s="64" t="str">
        <f aca="false">IF(COUNTA(B228:F228)=0,"",IF(OR(LEN(A228&amp;"")=0,LEN(B228&amp;"")=0,LEN(C228&amp;"")=0,LEN(D228&amp;"")=0,LEN(E228&amp;"")=0),"REVISAR: faltan datos",IF(COUNTIFS(Gastos!$A$6:$A$205,B228,Gastos!$B$6:$B$205,"&lt;&gt;")&lt;&gt;1,"REVISAR: ID gasto inexistente/duplicado",IF(COUNTIFS($A$6:$A$405,A228)&gt;1,"REVISAR: ID pago duplicado",IF(D228&lt;=0,"REVISAR: importe",IF(OR(LEN(Datos!$B$20&amp;"")=0,C228&lt;Datos!$B$20,C228&gt;Datos!$B$23),"REVISAR: fecha fuera de intervalo",IF(E228="Efectivo","REVISAR: límites y recibí",IF(C228&gt;Datos!$B$21,"REVISAR: arts. 14.3 / 15.4","Sin alerta automática"))))))))</f>
        <v/>
      </c>
    </row>
    <row r="229" customFormat="false" ht="19.5" hidden="false" customHeight="true" outlineLevel="0" collapsed="false">
      <c r="A229" s="60" t="s">
        <v>542</v>
      </c>
      <c r="B229" s="61"/>
      <c r="C229" s="62"/>
      <c r="D229" s="63"/>
      <c r="E229" s="61"/>
      <c r="F229" s="61"/>
      <c r="G229" s="64" t="str">
        <f aca="false">IF(COUNTA(B229:F229)=0,"",IF(OR(LEN(A229&amp;"")=0,LEN(B229&amp;"")=0,LEN(C229&amp;"")=0,LEN(D229&amp;"")=0,LEN(E229&amp;"")=0),"REVISAR: faltan datos",IF(COUNTIFS(Gastos!$A$6:$A$205,B229,Gastos!$B$6:$B$205,"&lt;&gt;")&lt;&gt;1,"REVISAR: ID gasto inexistente/duplicado",IF(COUNTIFS($A$6:$A$405,A229)&gt;1,"REVISAR: ID pago duplicado",IF(D229&lt;=0,"REVISAR: importe",IF(OR(LEN(Datos!$B$20&amp;"")=0,C229&lt;Datos!$B$20,C229&gt;Datos!$B$23),"REVISAR: fecha fuera de intervalo",IF(E229="Efectivo","REVISAR: límites y recibí",IF(C229&gt;Datos!$B$21,"REVISAR: arts. 14.3 / 15.4","Sin alerta automática"))))))))</f>
        <v/>
      </c>
    </row>
    <row r="230" customFormat="false" ht="19.5" hidden="false" customHeight="true" outlineLevel="0" collapsed="false">
      <c r="A230" s="60" t="s">
        <v>543</v>
      </c>
      <c r="B230" s="61"/>
      <c r="C230" s="62"/>
      <c r="D230" s="63"/>
      <c r="E230" s="61"/>
      <c r="F230" s="61"/>
      <c r="G230" s="64" t="str">
        <f aca="false">IF(COUNTA(B230:F230)=0,"",IF(OR(LEN(A230&amp;"")=0,LEN(B230&amp;"")=0,LEN(C230&amp;"")=0,LEN(D230&amp;"")=0,LEN(E230&amp;"")=0),"REVISAR: faltan datos",IF(COUNTIFS(Gastos!$A$6:$A$205,B230,Gastos!$B$6:$B$205,"&lt;&gt;")&lt;&gt;1,"REVISAR: ID gasto inexistente/duplicado",IF(COUNTIFS($A$6:$A$405,A230)&gt;1,"REVISAR: ID pago duplicado",IF(D230&lt;=0,"REVISAR: importe",IF(OR(LEN(Datos!$B$20&amp;"")=0,C230&lt;Datos!$B$20,C230&gt;Datos!$B$23),"REVISAR: fecha fuera de intervalo",IF(E230="Efectivo","REVISAR: límites y recibí",IF(C230&gt;Datos!$B$21,"REVISAR: arts. 14.3 / 15.4","Sin alerta automática"))))))))</f>
        <v/>
      </c>
    </row>
    <row r="231" customFormat="false" ht="19.5" hidden="false" customHeight="true" outlineLevel="0" collapsed="false">
      <c r="A231" s="60" t="s">
        <v>544</v>
      </c>
      <c r="B231" s="61"/>
      <c r="C231" s="62"/>
      <c r="D231" s="63"/>
      <c r="E231" s="61"/>
      <c r="F231" s="61"/>
      <c r="G231" s="64" t="str">
        <f aca="false">IF(COUNTA(B231:F231)=0,"",IF(OR(LEN(A231&amp;"")=0,LEN(B231&amp;"")=0,LEN(C231&amp;"")=0,LEN(D231&amp;"")=0,LEN(E231&amp;"")=0),"REVISAR: faltan datos",IF(COUNTIFS(Gastos!$A$6:$A$205,B231,Gastos!$B$6:$B$205,"&lt;&gt;")&lt;&gt;1,"REVISAR: ID gasto inexistente/duplicado",IF(COUNTIFS($A$6:$A$405,A231)&gt;1,"REVISAR: ID pago duplicado",IF(D231&lt;=0,"REVISAR: importe",IF(OR(LEN(Datos!$B$20&amp;"")=0,C231&lt;Datos!$B$20,C231&gt;Datos!$B$23),"REVISAR: fecha fuera de intervalo",IF(E231="Efectivo","REVISAR: límites y recibí",IF(C231&gt;Datos!$B$21,"REVISAR: arts. 14.3 / 15.4","Sin alerta automática"))))))))</f>
        <v/>
      </c>
    </row>
    <row r="232" customFormat="false" ht="19.5" hidden="false" customHeight="true" outlineLevel="0" collapsed="false">
      <c r="A232" s="60" t="s">
        <v>545</v>
      </c>
      <c r="B232" s="61"/>
      <c r="C232" s="62"/>
      <c r="D232" s="63"/>
      <c r="E232" s="61"/>
      <c r="F232" s="61"/>
      <c r="G232" s="64" t="str">
        <f aca="false">IF(COUNTA(B232:F232)=0,"",IF(OR(LEN(A232&amp;"")=0,LEN(B232&amp;"")=0,LEN(C232&amp;"")=0,LEN(D232&amp;"")=0,LEN(E232&amp;"")=0),"REVISAR: faltan datos",IF(COUNTIFS(Gastos!$A$6:$A$205,B232,Gastos!$B$6:$B$205,"&lt;&gt;")&lt;&gt;1,"REVISAR: ID gasto inexistente/duplicado",IF(COUNTIFS($A$6:$A$405,A232)&gt;1,"REVISAR: ID pago duplicado",IF(D232&lt;=0,"REVISAR: importe",IF(OR(LEN(Datos!$B$20&amp;"")=0,C232&lt;Datos!$B$20,C232&gt;Datos!$B$23),"REVISAR: fecha fuera de intervalo",IF(E232="Efectivo","REVISAR: límites y recibí",IF(C232&gt;Datos!$B$21,"REVISAR: arts. 14.3 / 15.4","Sin alerta automática"))))))))</f>
        <v/>
      </c>
    </row>
    <row r="233" customFormat="false" ht="19.5" hidden="false" customHeight="true" outlineLevel="0" collapsed="false">
      <c r="A233" s="60" t="s">
        <v>546</v>
      </c>
      <c r="B233" s="61"/>
      <c r="C233" s="62"/>
      <c r="D233" s="63"/>
      <c r="E233" s="61"/>
      <c r="F233" s="61"/>
      <c r="G233" s="64" t="str">
        <f aca="false">IF(COUNTA(B233:F233)=0,"",IF(OR(LEN(A233&amp;"")=0,LEN(B233&amp;"")=0,LEN(C233&amp;"")=0,LEN(D233&amp;"")=0,LEN(E233&amp;"")=0),"REVISAR: faltan datos",IF(COUNTIFS(Gastos!$A$6:$A$205,B233,Gastos!$B$6:$B$205,"&lt;&gt;")&lt;&gt;1,"REVISAR: ID gasto inexistente/duplicado",IF(COUNTIFS($A$6:$A$405,A233)&gt;1,"REVISAR: ID pago duplicado",IF(D233&lt;=0,"REVISAR: importe",IF(OR(LEN(Datos!$B$20&amp;"")=0,C233&lt;Datos!$B$20,C233&gt;Datos!$B$23),"REVISAR: fecha fuera de intervalo",IF(E233="Efectivo","REVISAR: límites y recibí",IF(C233&gt;Datos!$B$21,"REVISAR: arts. 14.3 / 15.4","Sin alerta automática"))))))))</f>
        <v/>
      </c>
    </row>
    <row r="234" customFormat="false" ht="19.5" hidden="false" customHeight="true" outlineLevel="0" collapsed="false">
      <c r="A234" s="60" t="s">
        <v>547</v>
      </c>
      <c r="B234" s="61"/>
      <c r="C234" s="62"/>
      <c r="D234" s="63"/>
      <c r="E234" s="61"/>
      <c r="F234" s="61"/>
      <c r="G234" s="64" t="str">
        <f aca="false">IF(COUNTA(B234:F234)=0,"",IF(OR(LEN(A234&amp;"")=0,LEN(B234&amp;"")=0,LEN(C234&amp;"")=0,LEN(D234&amp;"")=0,LEN(E234&amp;"")=0),"REVISAR: faltan datos",IF(COUNTIFS(Gastos!$A$6:$A$205,B234,Gastos!$B$6:$B$205,"&lt;&gt;")&lt;&gt;1,"REVISAR: ID gasto inexistente/duplicado",IF(COUNTIFS($A$6:$A$405,A234)&gt;1,"REVISAR: ID pago duplicado",IF(D234&lt;=0,"REVISAR: importe",IF(OR(LEN(Datos!$B$20&amp;"")=0,C234&lt;Datos!$B$20,C234&gt;Datos!$B$23),"REVISAR: fecha fuera de intervalo",IF(E234="Efectivo","REVISAR: límites y recibí",IF(C234&gt;Datos!$B$21,"REVISAR: arts. 14.3 / 15.4","Sin alerta automática"))))))))</f>
        <v/>
      </c>
    </row>
    <row r="235" customFormat="false" ht="19.5" hidden="false" customHeight="true" outlineLevel="0" collapsed="false">
      <c r="A235" s="60" t="s">
        <v>548</v>
      </c>
      <c r="B235" s="61"/>
      <c r="C235" s="62"/>
      <c r="D235" s="63"/>
      <c r="E235" s="61"/>
      <c r="F235" s="61"/>
      <c r="G235" s="64" t="str">
        <f aca="false">IF(COUNTA(B235:F235)=0,"",IF(OR(LEN(A235&amp;"")=0,LEN(B235&amp;"")=0,LEN(C235&amp;"")=0,LEN(D235&amp;"")=0,LEN(E235&amp;"")=0),"REVISAR: faltan datos",IF(COUNTIFS(Gastos!$A$6:$A$205,B235,Gastos!$B$6:$B$205,"&lt;&gt;")&lt;&gt;1,"REVISAR: ID gasto inexistente/duplicado",IF(COUNTIFS($A$6:$A$405,A235)&gt;1,"REVISAR: ID pago duplicado",IF(D235&lt;=0,"REVISAR: importe",IF(OR(LEN(Datos!$B$20&amp;"")=0,C235&lt;Datos!$B$20,C235&gt;Datos!$B$23),"REVISAR: fecha fuera de intervalo",IF(E235="Efectivo","REVISAR: límites y recibí",IF(C235&gt;Datos!$B$21,"REVISAR: arts. 14.3 / 15.4","Sin alerta automática"))))))))</f>
        <v/>
      </c>
    </row>
    <row r="236" customFormat="false" ht="19.5" hidden="false" customHeight="true" outlineLevel="0" collapsed="false">
      <c r="A236" s="60" t="s">
        <v>549</v>
      </c>
      <c r="B236" s="61"/>
      <c r="C236" s="62"/>
      <c r="D236" s="63"/>
      <c r="E236" s="61"/>
      <c r="F236" s="61"/>
      <c r="G236" s="64" t="str">
        <f aca="false">IF(COUNTA(B236:F236)=0,"",IF(OR(LEN(A236&amp;"")=0,LEN(B236&amp;"")=0,LEN(C236&amp;"")=0,LEN(D236&amp;"")=0,LEN(E236&amp;"")=0),"REVISAR: faltan datos",IF(COUNTIFS(Gastos!$A$6:$A$205,B236,Gastos!$B$6:$B$205,"&lt;&gt;")&lt;&gt;1,"REVISAR: ID gasto inexistente/duplicado",IF(COUNTIFS($A$6:$A$405,A236)&gt;1,"REVISAR: ID pago duplicado",IF(D236&lt;=0,"REVISAR: importe",IF(OR(LEN(Datos!$B$20&amp;"")=0,C236&lt;Datos!$B$20,C236&gt;Datos!$B$23),"REVISAR: fecha fuera de intervalo",IF(E236="Efectivo","REVISAR: límites y recibí",IF(C236&gt;Datos!$B$21,"REVISAR: arts. 14.3 / 15.4","Sin alerta automática"))))))))</f>
        <v/>
      </c>
    </row>
    <row r="237" customFormat="false" ht="19.5" hidden="false" customHeight="true" outlineLevel="0" collapsed="false">
      <c r="A237" s="60" t="s">
        <v>550</v>
      </c>
      <c r="B237" s="61"/>
      <c r="C237" s="62"/>
      <c r="D237" s="63"/>
      <c r="E237" s="61"/>
      <c r="F237" s="61"/>
      <c r="G237" s="64" t="str">
        <f aca="false">IF(COUNTA(B237:F237)=0,"",IF(OR(LEN(A237&amp;"")=0,LEN(B237&amp;"")=0,LEN(C237&amp;"")=0,LEN(D237&amp;"")=0,LEN(E237&amp;"")=0),"REVISAR: faltan datos",IF(COUNTIFS(Gastos!$A$6:$A$205,B237,Gastos!$B$6:$B$205,"&lt;&gt;")&lt;&gt;1,"REVISAR: ID gasto inexistente/duplicado",IF(COUNTIFS($A$6:$A$405,A237)&gt;1,"REVISAR: ID pago duplicado",IF(D237&lt;=0,"REVISAR: importe",IF(OR(LEN(Datos!$B$20&amp;"")=0,C237&lt;Datos!$B$20,C237&gt;Datos!$B$23),"REVISAR: fecha fuera de intervalo",IF(E237="Efectivo","REVISAR: límites y recibí",IF(C237&gt;Datos!$B$21,"REVISAR: arts. 14.3 / 15.4","Sin alerta automática"))))))))</f>
        <v/>
      </c>
    </row>
    <row r="238" customFormat="false" ht="19.5" hidden="false" customHeight="true" outlineLevel="0" collapsed="false">
      <c r="A238" s="60" t="s">
        <v>551</v>
      </c>
      <c r="B238" s="61"/>
      <c r="C238" s="62"/>
      <c r="D238" s="63"/>
      <c r="E238" s="61"/>
      <c r="F238" s="61"/>
      <c r="G238" s="64" t="str">
        <f aca="false">IF(COUNTA(B238:F238)=0,"",IF(OR(LEN(A238&amp;"")=0,LEN(B238&amp;"")=0,LEN(C238&amp;"")=0,LEN(D238&amp;"")=0,LEN(E238&amp;"")=0),"REVISAR: faltan datos",IF(COUNTIFS(Gastos!$A$6:$A$205,B238,Gastos!$B$6:$B$205,"&lt;&gt;")&lt;&gt;1,"REVISAR: ID gasto inexistente/duplicado",IF(COUNTIFS($A$6:$A$405,A238)&gt;1,"REVISAR: ID pago duplicado",IF(D238&lt;=0,"REVISAR: importe",IF(OR(LEN(Datos!$B$20&amp;"")=0,C238&lt;Datos!$B$20,C238&gt;Datos!$B$23),"REVISAR: fecha fuera de intervalo",IF(E238="Efectivo","REVISAR: límites y recibí",IF(C238&gt;Datos!$B$21,"REVISAR: arts. 14.3 / 15.4","Sin alerta automática"))))))))</f>
        <v/>
      </c>
    </row>
    <row r="239" customFormat="false" ht="19.5" hidden="false" customHeight="true" outlineLevel="0" collapsed="false">
      <c r="A239" s="60" t="s">
        <v>552</v>
      </c>
      <c r="B239" s="61"/>
      <c r="C239" s="62"/>
      <c r="D239" s="63"/>
      <c r="E239" s="61"/>
      <c r="F239" s="61"/>
      <c r="G239" s="64" t="str">
        <f aca="false">IF(COUNTA(B239:F239)=0,"",IF(OR(LEN(A239&amp;"")=0,LEN(B239&amp;"")=0,LEN(C239&amp;"")=0,LEN(D239&amp;"")=0,LEN(E239&amp;"")=0),"REVISAR: faltan datos",IF(COUNTIFS(Gastos!$A$6:$A$205,B239,Gastos!$B$6:$B$205,"&lt;&gt;")&lt;&gt;1,"REVISAR: ID gasto inexistente/duplicado",IF(COUNTIFS($A$6:$A$405,A239)&gt;1,"REVISAR: ID pago duplicado",IF(D239&lt;=0,"REVISAR: importe",IF(OR(LEN(Datos!$B$20&amp;"")=0,C239&lt;Datos!$B$20,C239&gt;Datos!$B$23),"REVISAR: fecha fuera de intervalo",IF(E239="Efectivo","REVISAR: límites y recibí",IF(C239&gt;Datos!$B$21,"REVISAR: arts. 14.3 / 15.4","Sin alerta automática"))))))))</f>
        <v/>
      </c>
    </row>
    <row r="240" customFormat="false" ht="19.5" hidden="false" customHeight="true" outlineLevel="0" collapsed="false">
      <c r="A240" s="60" t="s">
        <v>553</v>
      </c>
      <c r="B240" s="61"/>
      <c r="C240" s="62"/>
      <c r="D240" s="63"/>
      <c r="E240" s="61"/>
      <c r="F240" s="61"/>
      <c r="G240" s="64" t="str">
        <f aca="false">IF(COUNTA(B240:F240)=0,"",IF(OR(LEN(A240&amp;"")=0,LEN(B240&amp;"")=0,LEN(C240&amp;"")=0,LEN(D240&amp;"")=0,LEN(E240&amp;"")=0),"REVISAR: faltan datos",IF(COUNTIFS(Gastos!$A$6:$A$205,B240,Gastos!$B$6:$B$205,"&lt;&gt;")&lt;&gt;1,"REVISAR: ID gasto inexistente/duplicado",IF(COUNTIFS($A$6:$A$405,A240)&gt;1,"REVISAR: ID pago duplicado",IF(D240&lt;=0,"REVISAR: importe",IF(OR(LEN(Datos!$B$20&amp;"")=0,C240&lt;Datos!$B$20,C240&gt;Datos!$B$23),"REVISAR: fecha fuera de intervalo",IF(E240="Efectivo","REVISAR: límites y recibí",IF(C240&gt;Datos!$B$21,"REVISAR: arts. 14.3 / 15.4","Sin alerta automática"))))))))</f>
        <v/>
      </c>
    </row>
    <row r="241" customFormat="false" ht="19.5" hidden="false" customHeight="true" outlineLevel="0" collapsed="false">
      <c r="A241" s="60" t="s">
        <v>554</v>
      </c>
      <c r="B241" s="61"/>
      <c r="C241" s="62"/>
      <c r="D241" s="63"/>
      <c r="E241" s="61"/>
      <c r="F241" s="61"/>
      <c r="G241" s="64" t="str">
        <f aca="false">IF(COUNTA(B241:F241)=0,"",IF(OR(LEN(A241&amp;"")=0,LEN(B241&amp;"")=0,LEN(C241&amp;"")=0,LEN(D241&amp;"")=0,LEN(E241&amp;"")=0),"REVISAR: faltan datos",IF(COUNTIFS(Gastos!$A$6:$A$205,B241,Gastos!$B$6:$B$205,"&lt;&gt;")&lt;&gt;1,"REVISAR: ID gasto inexistente/duplicado",IF(COUNTIFS($A$6:$A$405,A241)&gt;1,"REVISAR: ID pago duplicado",IF(D241&lt;=0,"REVISAR: importe",IF(OR(LEN(Datos!$B$20&amp;"")=0,C241&lt;Datos!$B$20,C241&gt;Datos!$B$23),"REVISAR: fecha fuera de intervalo",IF(E241="Efectivo","REVISAR: límites y recibí",IF(C241&gt;Datos!$B$21,"REVISAR: arts. 14.3 / 15.4","Sin alerta automática"))))))))</f>
        <v/>
      </c>
    </row>
    <row r="242" customFormat="false" ht="19.5" hidden="false" customHeight="true" outlineLevel="0" collapsed="false">
      <c r="A242" s="60" t="s">
        <v>555</v>
      </c>
      <c r="B242" s="61"/>
      <c r="C242" s="62"/>
      <c r="D242" s="63"/>
      <c r="E242" s="61"/>
      <c r="F242" s="61"/>
      <c r="G242" s="64" t="str">
        <f aca="false">IF(COUNTA(B242:F242)=0,"",IF(OR(LEN(A242&amp;"")=0,LEN(B242&amp;"")=0,LEN(C242&amp;"")=0,LEN(D242&amp;"")=0,LEN(E242&amp;"")=0),"REVISAR: faltan datos",IF(COUNTIFS(Gastos!$A$6:$A$205,B242,Gastos!$B$6:$B$205,"&lt;&gt;")&lt;&gt;1,"REVISAR: ID gasto inexistente/duplicado",IF(COUNTIFS($A$6:$A$405,A242)&gt;1,"REVISAR: ID pago duplicado",IF(D242&lt;=0,"REVISAR: importe",IF(OR(LEN(Datos!$B$20&amp;"")=0,C242&lt;Datos!$B$20,C242&gt;Datos!$B$23),"REVISAR: fecha fuera de intervalo",IF(E242="Efectivo","REVISAR: límites y recibí",IF(C242&gt;Datos!$B$21,"REVISAR: arts. 14.3 / 15.4","Sin alerta automática"))))))))</f>
        <v/>
      </c>
    </row>
    <row r="243" customFormat="false" ht="19.5" hidden="false" customHeight="true" outlineLevel="0" collapsed="false">
      <c r="A243" s="60" t="s">
        <v>556</v>
      </c>
      <c r="B243" s="61"/>
      <c r="C243" s="62"/>
      <c r="D243" s="63"/>
      <c r="E243" s="61"/>
      <c r="F243" s="61"/>
      <c r="G243" s="64" t="str">
        <f aca="false">IF(COUNTA(B243:F243)=0,"",IF(OR(LEN(A243&amp;"")=0,LEN(B243&amp;"")=0,LEN(C243&amp;"")=0,LEN(D243&amp;"")=0,LEN(E243&amp;"")=0),"REVISAR: faltan datos",IF(COUNTIFS(Gastos!$A$6:$A$205,B243,Gastos!$B$6:$B$205,"&lt;&gt;")&lt;&gt;1,"REVISAR: ID gasto inexistente/duplicado",IF(COUNTIFS($A$6:$A$405,A243)&gt;1,"REVISAR: ID pago duplicado",IF(D243&lt;=0,"REVISAR: importe",IF(OR(LEN(Datos!$B$20&amp;"")=0,C243&lt;Datos!$B$20,C243&gt;Datos!$B$23),"REVISAR: fecha fuera de intervalo",IF(E243="Efectivo","REVISAR: límites y recibí",IF(C243&gt;Datos!$B$21,"REVISAR: arts. 14.3 / 15.4","Sin alerta automática"))))))))</f>
        <v/>
      </c>
    </row>
    <row r="244" customFormat="false" ht="19.5" hidden="false" customHeight="true" outlineLevel="0" collapsed="false">
      <c r="A244" s="60" t="s">
        <v>557</v>
      </c>
      <c r="B244" s="61"/>
      <c r="C244" s="62"/>
      <c r="D244" s="63"/>
      <c r="E244" s="61"/>
      <c r="F244" s="61"/>
      <c r="G244" s="64" t="str">
        <f aca="false">IF(COUNTA(B244:F244)=0,"",IF(OR(LEN(A244&amp;"")=0,LEN(B244&amp;"")=0,LEN(C244&amp;"")=0,LEN(D244&amp;"")=0,LEN(E244&amp;"")=0),"REVISAR: faltan datos",IF(COUNTIFS(Gastos!$A$6:$A$205,B244,Gastos!$B$6:$B$205,"&lt;&gt;")&lt;&gt;1,"REVISAR: ID gasto inexistente/duplicado",IF(COUNTIFS($A$6:$A$405,A244)&gt;1,"REVISAR: ID pago duplicado",IF(D244&lt;=0,"REVISAR: importe",IF(OR(LEN(Datos!$B$20&amp;"")=0,C244&lt;Datos!$B$20,C244&gt;Datos!$B$23),"REVISAR: fecha fuera de intervalo",IF(E244="Efectivo","REVISAR: límites y recibí",IF(C244&gt;Datos!$B$21,"REVISAR: arts. 14.3 / 15.4","Sin alerta automática"))))))))</f>
        <v/>
      </c>
    </row>
    <row r="245" customFormat="false" ht="19.5" hidden="false" customHeight="true" outlineLevel="0" collapsed="false">
      <c r="A245" s="60" t="s">
        <v>558</v>
      </c>
      <c r="B245" s="61"/>
      <c r="C245" s="62"/>
      <c r="D245" s="63"/>
      <c r="E245" s="61"/>
      <c r="F245" s="61"/>
      <c r="G245" s="64" t="str">
        <f aca="false">IF(COUNTA(B245:F245)=0,"",IF(OR(LEN(A245&amp;"")=0,LEN(B245&amp;"")=0,LEN(C245&amp;"")=0,LEN(D245&amp;"")=0,LEN(E245&amp;"")=0),"REVISAR: faltan datos",IF(COUNTIFS(Gastos!$A$6:$A$205,B245,Gastos!$B$6:$B$205,"&lt;&gt;")&lt;&gt;1,"REVISAR: ID gasto inexistente/duplicado",IF(COUNTIFS($A$6:$A$405,A245)&gt;1,"REVISAR: ID pago duplicado",IF(D245&lt;=0,"REVISAR: importe",IF(OR(LEN(Datos!$B$20&amp;"")=0,C245&lt;Datos!$B$20,C245&gt;Datos!$B$23),"REVISAR: fecha fuera de intervalo",IF(E245="Efectivo","REVISAR: límites y recibí",IF(C245&gt;Datos!$B$21,"REVISAR: arts. 14.3 / 15.4","Sin alerta automática"))))))))</f>
        <v/>
      </c>
    </row>
    <row r="246" customFormat="false" ht="19.5" hidden="false" customHeight="true" outlineLevel="0" collapsed="false">
      <c r="A246" s="60" t="s">
        <v>559</v>
      </c>
      <c r="B246" s="61"/>
      <c r="C246" s="62"/>
      <c r="D246" s="63"/>
      <c r="E246" s="61"/>
      <c r="F246" s="61"/>
      <c r="G246" s="64" t="str">
        <f aca="false">IF(COUNTA(B246:F246)=0,"",IF(OR(LEN(A246&amp;"")=0,LEN(B246&amp;"")=0,LEN(C246&amp;"")=0,LEN(D246&amp;"")=0,LEN(E246&amp;"")=0),"REVISAR: faltan datos",IF(COUNTIFS(Gastos!$A$6:$A$205,B246,Gastos!$B$6:$B$205,"&lt;&gt;")&lt;&gt;1,"REVISAR: ID gasto inexistente/duplicado",IF(COUNTIFS($A$6:$A$405,A246)&gt;1,"REVISAR: ID pago duplicado",IF(D246&lt;=0,"REVISAR: importe",IF(OR(LEN(Datos!$B$20&amp;"")=0,C246&lt;Datos!$B$20,C246&gt;Datos!$B$23),"REVISAR: fecha fuera de intervalo",IF(E246="Efectivo","REVISAR: límites y recibí",IF(C246&gt;Datos!$B$21,"REVISAR: arts. 14.3 / 15.4","Sin alerta automática"))))))))</f>
        <v/>
      </c>
    </row>
    <row r="247" customFormat="false" ht="19.5" hidden="false" customHeight="true" outlineLevel="0" collapsed="false">
      <c r="A247" s="60" t="s">
        <v>560</v>
      </c>
      <c r="B247" s="61"/>
      <c r="C247" s="62"/>
      <c r="D247" s="63"/>
      <c r="E247" s="61"/>
      <c r="F247" s="61"/>
      <c r="G247" s="64" t="str">
        <f aca="false">IF(COUNTA(B247:F247)=0,"",IF(OR(LEN(A247&amp;"")=0,LEN(B247&amp;"")=0,LEN(C247&amp;"")=0,LEN(D247&amp;"")=0,LEN(E247&amp;"")=0),"REVISAR: faltan datos",IF(COUNTIFS(Gastos!$A$6:$A$205,B247,Gastos!$B$6:$B$205,"&lt;&gt;")&lt;&gt;1,"REVISAR: ID gasto inexistente/duplicado",IF(COUNTIFS($A$6:$A$405,A247)&gt;1,"REVISAR: ID pago duplicado",IF(D247&lt;=0,"REVISAR: importe",IF(OR(LEN(Datos!$B$20&amp;"")=0,C247&lt;Datos!$B$20,C247&gt;Datos!$B$23),"REVISAR: fecha fuera de intervalo",IF(E247="Efectivo","REVISAR: límites y recibí",IF(C247&gt;Datos!$B$21,"REVISAR: arts. 14.3 / 15.4","Sin alerta automática"))))))))</f>
        <v/>
      </c>
    </row>
    <row r="248" customFormat="false" ht="19.5" hidden="false" customHeight="true" outlineLevel="0" collapsed="false">
      <c r="A248" s="60" t="s">
        <v>561</v>
      </c>
      <c r="B248" s="61"/>
      <c r="C248" s="62"/>
      <c r="D248" s="63"/>
      <c r="E248" s="61"/>
      <c r="F248" s="61"/>
      <c r="G248" s="64" t="str">
        <f aca="false">IF(COUNTA(B248:F248)=0,"",IF(OR(LEN(A248&amp;"")=0,LEN(B248&amp;"")=0,LEN(C248&amp;"")=0,LEN(D248&amp;"")=0,LEN(E248&amp;"")=0),"REVISAR: faltan datos",IF(COUNTIFS(Gastos!$A$6:$A$205,B248,Gastos!$B$6:$B$205,"&lt;&gt;")&lt;&gt;1,"REVISAR: ID gasto inexistente/duplicado",IF(COUNTIFS($A$6:$A$405,A248)&gt;1,"REVISAR: ID pago duplicado",IF(D248&lt;=0,"REVISAR: importe",IF(OR(LEN(Datos!$B$20&amp;"")=0,C248&lt;Datos!$B$20,C248&gt;Datos!$B$23),"REVISAR: fecha fuera de intervalo",IF(E248="Efectivo","REVISAR: límites y recibí",IF(C248&gt;Datos!$B$21,"REVISAR: arts. 14.3 / 15.4","Sin alerta automática"))))))))</f>
        <v/>
      </c>
    </row>
    <row r="249" customFormat="false" ht="19.5" hidden="false" customHeight="true" outlineLevel="0" collapsed="false">
      <c r="A249" s="60" t="s">
        <v>562</v>
      </c>
      <c r="B249" s="61"/>
      <c r="C249" s="62"/>
      <c r="D249" s="63"/>
      <c r="E249" s="61"/>
      <c r="F249" s="61"/>
      <c r="G249" s="64" t="str">
        <f aca="false">IF(COUNTA(B249:F249)=0,"",IF(OR(LEN(A249&amp;"")=0,LEN(B249&amp;"")=0,LEN(C249&amp;"")=0,LEN(D249&amp;"")=0,LEN(E249&amp;"")=0),"REVISAR: faltan datos",IF(COUNTIFS(Gastos!$A$6:$A$205,B249,Gastos!$B$6:$B$205,"&lt;&gt;")&lt;&gt;1,"REVISAR: ID gasto inexistente/duplicado",IF(COUNTIFS($A$6:$A$405,A249)&gt;1,"REVISAR: ID pago duplicado",IF(D249&lt;=0,"REVISAR: importe",IF(OR(LEN(Datos!$B$20&amp;"")=0,C249&lt;Datos!$B$20,C249&gt;Datos!$B$23),"REVISAR: fecha fuera de intervalo",IF(E249="Efectivo","REVISAR: límites y recibí",IF(C249&gt;Datos!$B$21,"REVISAR: arts. 14.3 / 15.4","Sin alerta automática"))))))))</f>
        <v/>
      </c>
    </row>
    <row r="250" customFormat="false" ht="19.5" hidden="false" customHeight="true" outlineLevel="0" collapsed="false">
      <c r="A250" s="60" t="s">
        <v>563</v>
      </c>
      <c r="B250" s="61"/>
      <c r="C250" s="62"/>
      <c r="D250" s="63"/>
      <c r="E250" s="61"/>
      <c r="F250" s="61"/>
      <c r="G250" s="64" t="str">
        <f aca="false">IF(COUNTA(B250:F250)=0,"",IF(OR(LEN(A250&amp;"")=0,LEN(B250&amp;"")=0,LEN(C250&amp;"")=0,LEN(D250&amp;"")=0,LEN(E250&amp;"")=0),"REVISAR: faltan datos",IF(COUNTIFS(Gastos!$A$6:$A$205,B250,Gastos!$B$6:$B$205,"&lt;&gt;")&lt;&gt;1,"REVISAR: ID gasto inexistente/duplicado",IF(COUNTIFS($A$6:$A$405,A250)&gt;1,"REVISAR: ID pago duplicado",IF(D250&lt;=0,"REVISAR: importe",IF(OR(LEN(Datos!$B$20&amp;"")=0,C250&lt;Datos!$B$20,C250&gt;Datos!$B$23),"REVISAR: fecha fuera de intervalo",IF(E250="Efectivo","REVISAR: límites y recibí",IF(C250&gt;Datos!$B$21,"REVISAR: arts. 14.3 / 15.4","Sin alerta automática"))))))))</f>
        <v/>
      </c>
    </row>
    <row r="251" customFormat="false" ht="19.5" hidden="false" customHeight="true" outlineLevel="0" collapsed="false">
      <c r="A251" s="60" t="s">
        <v>564</v>
      </c>
      <c r="B251" s="61"/>
      <c r="C251" s="62"/>
      <c r="D251" s="63"/>
      <c r="E251" s="61"/>
      <c r="F251" s="61"/>
      <c r="G251" s="64" t="str">
        <f aca="false">IF(COUNTA(B251:F251)=0,"",IF(OR(LEN(A251&amp;"")=0,LEN(B251&amp;"")=0,LEN(C251&amp;"")=0,LEN(D251&amp;"")=0,LEN(E251&amp;"")=0),"REVISAR: faltan datos",IF(COUNTIFS(Gastos!$A$6:$A$205,B251,Gastos!$B$6:$B$205,"&lt;&gt;")&lt;&gt;1,"REVISAR: ID gasto inexistente/duplicado",IF(COUNTIFS($A$6:$A$405,A251)&gt;1,"REVISAR: ID pago duplicado",IF(D251&lt;=0,"REVISAR: importe",IF(OR(LEN(Datos!$B$20&amp;"")=0,C251&lt;Datos!$B$20,C251&gt;Datos!$B$23),"REVISAR: fecha fuera de intervalo",IF(E251="Efectivo","REVISAR: límites y recibí",IF(C251&gt;Datos!$B$21,"REVISAR: arts. 14.3 / 15.4","Sin alerta automática"))))))))</f>
        <v/>
      </c>
    </row>
    <row r="252" customFormat="false" ht="19.5" hidden="false" customHeight="true" outlineLevel="0" collapsed="false">
      <c r="A252" s="60" t="s">
        <v>565</v>
      </c>
      <c r="B252" s="61"/>
      <c r="C252" s="62"/>
      <c r="D252" s="63"/>
      <c r="E252" s="61"/>
      <c r="F252" s="61"/>
      <c r="G252" s="64" t="str">
        <f aca="false">IF(COUNTA(B252:F252)=0,"",IF(OR(LEN(A252&amp;"")=0,LEN(B252&amp;"")=0,LEN(C252&amp;"")=0,LEN(D252&amp;"")=0,LEN(E252&amp;"")=0),"REVISAR: faltan datos",IF(COUNTIFS(Gastos!$A$6:$A$205,B252,Gastos!$B$6:$B$205,"&lt;&gt;")&lt;&gt;1,"REVISAR: ID gasto inexistente/duplicado",IF(COUNTIFS($A$6:$A$405,A252)&gt;1,"REVISAR: ID pago duplicado",IF(D252&lt;=0,"REVISAR: importe",IF(OR(LEN(Datos!$B$20&amp;"")=0,C252&lt;Datos!$B$20,C252&gt;Datos!$B$23),"REVISAR: fecha fuera de intervalo",IF(E252="Efectivo","REVISAR: límites y recibí",IF(C252&gt;Datos!$B$21,"REVISAR: arts. 14.3 / 15.4","Sin alerta automática"))))))))</f>
        <v/>
      </c>
    </row>
    <row r="253" customFormat="false" ht="19.5" hidden="false" customHeight="true" outlineLevel="0" collapsed="false">
      <c r="A253" s="60" t="s">
        <v>566</v>
      </c>
      <c r="B253" s="61"/>
      <c r="C253" s="62"/>
      <c r="D253" s="63"/>
      <c r="E253" s="61"/>
      <c r="F253" s="61"/>
      <c r="G253" s="64" t="str">
        <f aca="false">IF(COUNTA(B253:F253)=0,"",IF(OR(LEN(A253&amp;"")=0,LEN(B253&amp;"")=0,LEN(C253&amp;"")=0,LEN(D253&amp;"")=0,LEN(E253&amp;"")=0),"REVISAR: faltan datos",IF(COUNTIFS(Gastos!$A$6:$A$205,B253,Gastos!$B$6:$B$205,"&lt;&gt;")&lt;&gt;1,"REVISAR: ID gasto inexistente/duplicado",IF(COUNTIFS($A$6:$A$405,A253)&gt;1,"REVISAR: ID pago duplicado",IF(D253&lt;=0,"REVISAR: importe",IF(OR(LEN(Datos!$B$20&amp;"")=0,C253&lt;Datos!$B$20,C253&gt;Datos!$B$23),"REVISAR: fecha fuera de intervalo",IF(E253="Efectivo","REVISAR: límites y recibí",IF(C253&gt;Datos!$B$21,"REVISAR: arts. 14.3 / 15.4","Sin alerta automática"))))))))</f>
        <v/>
      </c>
    </row>
    <row r="254" customFormat="false" ht="19.5" hidden="false" customHeight="true" outlineLevel="0" collapsed="false">
      <c r="A254" s="60" t="s">
        <v>567</v>
      </c>
      <c r="B254" s="61"/>
      <c r="C254" s="62"/>
      <c r="D254" s="63"/>
      <c r="E254" s="61"/>
      <c r="F254" s="61"/>
      <c r="G254" s="64" t="str">
        <f aca="false">IF(COUNTA(B254:F254)=0,"",IF(OR(LEN(A254&amp;"")=0,LEN(B254&amp;"")=0,LEN(C254&amp;"")=0,LEN(D254&amp;"")=0,LEN(E254&amp;"")=0),"REVISAR: faltan datos",IF(COUNTIFS(Gastos!$A$6:$A$205,B254,Gastos!$B$6:$B$205,"&lt;&gt;")&lt;&gt;1,"REVISAR: ID gasto inexistente/duplicado",IF(COUNTIFS($A$6:$A$405,A254)&gt;1,"REVISAR: ID pago duplicado",IF(D254&lt;=0,"REVISAR: importe",IF(OR(LEN(Datos!$B$20&amp;"")=0,C254&lt;Datos!$B$20,C254&gt;Datos!$B$23),"REVISAR: fecha fuera de intervalo",IF(E254="Efectivo","REVISAR: límites y recibí",IF(C254&gt;Datos!$B$21,"REVISAR: arts. 14.3 / 15.4","Sin alerta automática"))))))))</f>
        <v/>
      </c>
    </row>
    <row r="255" customFormat="false" ht="19.5" hidden="false" customHeight="true" outlineLevel="0" collapsed="false">
      <c r="A255" s="60" t="s">
        <v>568</v>
      </c>
      <c r="B255" s="61"/>
      <c r="C255" s="62"/>
      <c r="D255" s="63"/>
      <c r="E255" s="61"/>
      <c r="F255" s="61"/>
      <c r="G255" s="64" t="str">
        <f aca="false">IF(COUNTA(B255:F255)=0,"",IF(OR(LEN(A255&amp;"")=0,LEN(B255&amp;"")=0,LEN(C255&amp;"")=0,LEN(D255&amp;"")=0,LEN(E255&amp;"")=0),"REVISAR: faltan datos",IF(COUNTIFS(Gastos!$A$6:$A$205,B255,Gastos!$B$6:$B$205,"&lt;&gt;")&lt;&gt;1,"REVISAR: ID gasto inexistente/duplicado",IF(COUNTIFS($A$6:$A$405,A255)&gt;1,"REVISAR: ID pago duplicado",IF(D255&lt;=0,"REVISAR: importe",IF(OR(LEN(Datos!$B$20&amp;"")=0,C255&lt;Datos!$B$20,C255&gt;Datos!$B$23),"REVISAR: fecha fuera de intervalo",IF(E255="Efectivo","REVISAR: límites y recibí",IF(C255&gt;Datos!$B$21,"REVISAR: arts. 14.3 / 15.4","Sin alerta automática"))))))))</f>
        <v/>
      </c>
    </row>
    <row r="256" customFormat="false" ht="19.5" hidden="false" customHeight="true" outlineLevel="0" collapsed="false">
      <c r="A256" s="60" t="s">
        <v>569</v>
      </c>
      <c r="B256" s="61"/>
      <c r="C256" s="62"/>
      <c r="D256" s="63"/>
      <c r="E256" s="61"/>
      <c r="F256" s="61"/>
      <c r="G256" s="64" t="str">
        <f aca="false">IF(COUNTA(B256:F256)=0,"",IF(OR(LEN(A256&amp;"")=0,LEN(B256&amp;"")=0,LEN(C256&amp;"")=0,LEN(D256&amp;"")=0,LEN(E256&amp;"")=0),"REVISAR: faltan datos",IF(COUNTIFS(Gastos!$A$6:$A$205,B256,Gastos!$B$6:$B$205,"&lt;&gt;")&lt;&gt;1,"REVISAR: ID gasto inexistente/duplicado",IF(COUNTIFS($A$6:$A$405,A256)&gt;1,"REVISAR: ID pago duplicado",IF(D256&lt;=0,"REVISAR: importe",IF(OR(LEN(Datos!$B$20&amp;"")=0,C256&lt;Datos!$B$20,C256&gt;Datos!$B$23),"REVISAR: fecha fuera de intervalo",IF(E256="Efectivo","REVISAR: límites y recibí",IF(C256&gt;Datos!$B$21,"REVISAR: arts. 14.3 / 15.4","Sin alerta automática"))))))))</f>
        <v/>
      </c>
    </row>
    <row r="257" customFormat="false" ht="19.5" hidden="false" customHeight="true" outlineLevel="0" collapsed="false">
      <c r="A257" s="60" t="s">
        <v>570</v>
      </c>
      <c r="B257" s="61"/>
      <c r="C257" s="62"/>
      <c r="D257" s="63"/>
      <c r="E257" s="61"/>
      <c r="F257" s="61"/>
      <c r="G257" s="64" t="str">
        <f aca="false">IF(COUNTA(B257:F257)=0,"",IF(OR(LEN(A257&amp;"")=0,LEN(B257&amp;"")=0,LEN(C257&amp;"")=0,LEN(D257&amp;"")=0,LEN(E257&amp;"")=0),"REVISAR: faltan datos",IF(COUNTIFS(Gastos!$A$6:$A$205,B257,Gastos!$B$6:$B$205,"&lt;&gt;")&lt;&gt;1,"REVISAR: ID gasto inexistente/duplicado",IF(COUNTIFS($A$6:$A$405,A257)&gt;1,"REVISAR: ID pago duplicado",IF(D257&lt;=0,"REVISAR: importe",IF(OR(LEN(Datos!$B$20&amp;"")=0,C257&lt;Datos!$B$20,C257&gt;Datos!$B$23),"REVISAR: fecha fuera de intervalo",IF(E257="Efectivo","REVISAR: límites y recibí",IF(C257&gt;Datos!$B$21,"REVISAR: arts. 14.3 / 15.4","Sin alerta automática"))))))))</f>
        <v/>
      </c>
    </row>
    <row r="258" customFormat="false" ht="19.5" hidden="false" customHeight="true" outlineLevel="0" collapsed="false">
      <c r="A258" s="60" t="s">
        <v>571</v>
      </c>
      <c r="B258" s="61"/>
      <c r="C258" s="62"/>
      <c r="D258" s="63"/>
      <c r="E258" s="61"/>
      <c r="F258" s="61"/>
      <c r="G258" s="64" t="str">
        <f aca="false">IF(COUNTA(B258:F258)=0,"",IF(OR(LEN(A258&amp;"")=0,LEN(B258&amp;"")=0,LEN(C258&amp;"")=0,LEN(D258&amp;"")=0,LEN(E258&amp;"")=0),"REVISAR: faltan datos",IF(COUNTIFS(Gastos!$A$6:$A$205,B258,Gastos!$B$6:$B$205,"&lt;&gt;")&lt;&gt;1,"REVISAR: ID gasto inexistente/duplicado",IF(COUNTIFS($A$6:$A$405,A258)&gt;1,"REVISAR: ID pago duplicado",IF(D258&lt;=0,"REVISAR: importe",IF(OR(LEN(Datos!$B$20&amp;"")=0,C258&lt;Datos!$B$20,C258&gt;Datos!$B$23),"REVISAR: fecha fuera de intervalo",IF(E258="Efectivo","REVISAR: límites y recibí",IF(C258&gt;Datos!$B$21,"REVISAR: arts. 14.3 / 15.4","Sin alerta automática"))))))))</f>
        <v/>
      </c>
    </row>
    <row r="259" customFormat="false" ht="19.5" hidden="false" customHeight="true" outlineLevel="0" collapsed="false">
      <c r="A259" s="60" t="s">
        <v>572</v>
      </c>
      <c r="B259" s="61"/>
      <c r="C259" s="62"/>
      <c r="D259" s="63"/>
      <c r="E259" s="61"/>
      <c r="F259" s="61"/>
      <c r="G259" s="64" t="str">
        <f aca="false">IF(COUNTA(B259:F259)=0,"",IF(OR(LEN(A259&amp;"")=0,LEN(B259&amp;"")=0,LEN(C259&amp;"")=0,LEN(D259&amp;"")=0,LEN(E259&amp;"")=0),"REVISAR: faltan datos",IF(COUNTIFS(Gastos!$A$6:$A$205,B259,Gastos!$B$6:$B$205,"&lt;&gt;")&lt;&gt;1,"REVISAR: ID gasto inexistente/duplicado",IF(COUNTIFS($A$6:$A$405,A259)&gt;1,"REVISAR: ID pago duplicado",IF(D259&lt;=0,"REVISAR: importe",IF(OR(LEN(Datos!$B$20&amp;"")=0,C259&lt;Datos!$B$20,C259&gt;Datos!$B$23),"REVISAR: fecha fuera de intervalo",IF(E259="Efectivo","REVISAR: límites y recibí",IF(C259&gt;Datos!$B$21,"REVISAR: arts. 14.3 / 15.4","Sin alerta automática"))))))))</f>
        <v/>
      </c>
    </row>
    <row r="260" customFormat="false" ht="19.5" hidden="false" customHeight="true" outlineLevel="0" collapsed="false">
      <c r="A260" s="60" t="s">
        <v>573</v>
      </c>
      <c r="B260" s="61"/>
      <c r="C260" s="62"/>
      <c r="D260" s="63"/>
      <c r="E260" s="61"/>
      <c r="F260" s="61"/>
      <c r="G260" s="64" t="str">
        <f aca="false">IF(COUNTA(B260:F260)=0,"",IF(OR(LEN(A260&amp;"")=0,LEN(B260&amp;"")=0,LEN(C260&amp;"")=0,LEN(D260&amp;"")=0,LEN(E260&amp;"")=0),"REVISAR: faltan datos",IF(COUNTIFS(Gastos!$A$6:$A$205,B260,Gastos!$B$6:$B$205,"&lt;&gt;")&lt;&gt;1,"REVISAR: ID gasto inexistente/duplicado",IF(COUNTIFS($A$6:$A$405,A260)&gt;1,"REVISAR: ID pago duplicado",IF(D260&lt;=0,"REVISAR: importe",IF(OR(LEN(Datos!$B$20&amp;"")=0,C260&lt;Datos!$B$20,C260&gt;Datos!$B$23),"REVISAR: fecha fuera de intervalo",IF(E260="Efectivo","REVISAR: límites y recibí",IF(C260&gt;Datos!$B$21,"REVISAR: arts. 14.3 / 15.4","Sin alerta automática"))))))))</f>
        <v/>
      </c>
    </row>
    <row r="261" customFormat="false" ht="19.5" hidden="false" customHeight="true" outlineLevel="0" collapsed="false">
      <c r="A261" s="60" t="s">
        <v>574</v>
      </c>
      <c r="B261" s="61"/>
      <c r="C261" s="62"/>
      <c r="D261" s="63"/>
      <c r="E261" s="61"/>
      <c r="F261" s="61"/>
      <c r="G261" s="64" t="str">
        <f aca="false">IF(COUNTA(B261:F261)=0,"",IF(OR(LEN(A261&amp;"")=0,LEN(B261&amp;"")=0,LEN(C261&amp;"")=0,LEN(D261&amp;"")=0,LEN(E261&amp;"")=0),"REVISAR: faltan datos",IF(COUNTIFS(Gastos!$A$6:$A$205,B261,Gastos!$B$6:$B$205,"&lt;&gt;")&lt;&gt;1,"REVISAR: ID gasto inexistente/duplicado",IF(COUNTIFS($A$6:$A$405,A261)&gt;1,"REVISAR: ID pago duplicado",IF(D261&lt;=0,"REVISAR: importe",IF(OR(LEN(Datos!$B$20&amp;"")=0,C261&lt;Datos!$B$20,C261&gt;Datos!$B$23),"REVISAR: fecha fuera de intervalo",IF(E261="Efectivo","REVISAR: límites y recibí",IF(C261&gt;Datos!$B$21,"REVISAR: arts. 14.3 / 15.4","Sin alerta automática"))))))))</f>
        <v/>
      </c>
    </row>
    <row r="262" customFormat="false" ht="19.5" hidden="false" customHeight="true" outlineLevel="0" collapsed="false">
      <c r="A262" s="60" t="s">
        <v>575</v>
      </c>
      <c r="B262" s="61"/>
      <c r="C262" s="62"/>
      <c r="D262" s="63"/>
      <c r="E262" s="61"/>
      <c r="F262" s="61"/>
      <c r="G262" s="64" t="str">
        <f aca="false">IF(COUNTA(B262:F262)=0,"",IF(OR(LEN(A262&amp;"")=0,LEN(B262&amp;"")=0,LEN(C262&amp;"")=0,LEN(D262&amp;"")=0,LEN(E262&amp;"")=0),"REVISAR: faltan datos",IF(COUNTIFS(Gastos!$A$6:$A$205,B262,Gastos!$B$6:$B$205,"&lt;&gt;")&lt;&gt;1,"REVISAR: ID gasto inexistente/duplicado",IF(COUNTIFS($A$6:$A$405,A262)&gt;1,"REVISAR: ID pago duplicado",IF(D262&lt;=0,"REVISAR: importe",IF(OR(LEN(Datos!$B$20&amp;"")=0,C262&lt;Datos!$B$20,C262&gt;Datos!$B$23),"REVISAR: fecha fuera de intervalo",IF(E262="Efectivo","REVISAR: límites y recibí",IF(C262&gt;Datos!$B$21,"REVISAR: arts. 14.3 / 15.4","Sin alerta automática"))))))))</f>
        <v/>
      </c>
    </row>
    <row r="263" customFormat="false" ht="19.5" hidden="false" customHeight="true" outlineLevel="0" collapsed="false">
      <c r="A263" s="60" t="s">
        <v>576</v>
      </c>
      <c r="B263" s="61"/>
      <c r="C263" s="62"/>
      <c r="D263" s="63"/>
      <c r="E263" s="61"/>
      <c r="F263" s="61"/>
      <c r="G263" s="64" t="str">
        <f aca="false">IF(COUNTA(B263:F263)=0,"",IF(OR(LEN(A263&amp;"")=0,LEN(B263&amp;"")=0,LEN(C263&amp;"")=0,LEN(D263&amp;"")=0,LEN(E263&amp;"")=0),"REVISAR: faltan datos",IF(COUNTIFS(Gastos!$A$6:$A$205,B263,Gastos!$B$6:$B$205,"&lt;&gt;")&lt;&gt;1,"REVISAR: ID gasto inexistente/duplicado",IF(COUNTIFS($A$6:$A$405,A263)&gt;1,"REVISAR: ID pago duplicado",IF(D263&lt;=0,"REVISAR: importe",IF(OR(LEN(Datos!$B$20&amp;"")=0,C263&lt;Datos!$B$20,C263&gt;Datos!$B$23),"REVISAR: fecha fuera de intervalo",IF(E263="Efectivo","REVISAR: límites y recibí",IF(C263&gt;Datos!$B$21,"REVISAR: arts. 14.3 / 15.4","Sin alerta automática"))))))))</f>
        <v/>
      </c>
    </row>
    <row r="264" customFormat="false" ht="19.5" hidden="false" customHeight="true" outlineLevel="0" collapsed="false">
      <c r="A264" s="60" t="s">
        <v>577</v>
      </c>
      <c r="B264" s="61"/>
      <c r="C264" s="62"/>
      <c r="D264" s="63"/>
      <c r="E264" s="61"/>
      <c r="F264" s="61"/>
      <c r="G264" s="64" t="str">
        <f aca="false">IF(COUNTA(B264:F264)=0,"",IF(OR(LEN(A264&amp;"")=0,LEN(B264&amp;"")=0,LEN(C264&amp;"")=0,LEN(D264&amp;"")=0,LEN(E264&amp;"")=0),"REVISAR: faltan datos",IF(COUNTIFS(Gastos!$A$6:$A$205,B264,Gastos!$B$6:$B$205,"&lt;&gt;")&lt;&gt;1,"REVISAR: ID gasto inexistente/duplicado",IF(COUNTIFS($A$6:$A$405,A264)&gt;1,"REVISAR: ID pago duplicado",IF(D264&lt;=0,"REVISAR: importe",IF(OR(LEN(Datos!$B$20&amp;"")=0,C264&lt;Datos!$B$20,C264&gt;Datos!$B$23),"REVISAR: fecha fuera de intervalo",IF(E264="Efectivo","REVISAR: límites y recibí",IF(C264&gt;Datos!$B$21,"REVISAR: arts. 14.3 / 15.4","Sin alerta automática"))))))))</f>
        <v/>
      </c>
    </row>
    <row r="265" customFormat="false" ht="19.5" hidden="false" customHeight="true" outlineLevel="0" collapsed="false">
      <c r="A265" s="60" t="s">
        <v>578</v>
      </c>
      <c r="B265" s="61"/>
      <c r="C265" s="62"/>
      <c r="D265" s="63"/>
      <c r="E265" s="61"/>
      <c r="F265" s="61"/>
      <c r="G265" s="64" t="str">
        <f aca="false">IF(COUNTA(B265:F265)=0,"",IF(OR(LEN(A265&amp;"")=0,LEN(B265&amp;"")=0,LEN(C265&amp;"")=0,LEN(D265&amp;"")=0,LEN(E265&amp;"")=0),"REVISAR: faltan datos",IF(COUNTIFS(Gastos!$A$6:$A$205,B265,Gastos!$B$6:$B$205,"&lt;&gt;")&lt;&gt;1,"REVISAR: ID gasto inexistente/duplicado",IF(COUNTIFS($A$6:$A$405,A265)&gt;1,"REVISAR: ID pago duplicado",IF(D265&lt;=0,"REVISAR: importe",IF(OR(LEN(Datos!$B$20&amp;"")=0,C265&lt;Datos!$B$20,C265&gt;Datos!$B$23),"REVISAR: fecha fuera de intervalo",IF(E265="Efectivo","REVISAR: límites y recibí",IF(C265&gt;Datos!$B$21,"REVISAR: arts. 14.3 / 15.4","Sin alerta automática"))))))))</f>
        <v/>
      </c>
    </row>
    <row r="266" customFormat="false" ht="19.5" hidden="false" customHeight="true" outlineLevel="0" collapsed="false">
      <c r="A266" s="60" t="s">
        <v>579</v>
      </c>
      <c r="B266" s="61"/>
      <c r="C266" s="62"/>
      <c r="D266" s="63"/>
      <c r="E266" s="61"/>
      <c r="F266" s="61"/>
      <c r="G266" s="64" t="str">
        <f aca="false">IF(COUNTA(B266:F266)=0,"",IF(OR(LEN(A266&amp;"")=0,LEN(B266&amp;"")=0,LEN(C266&amp;"")=0,LEN(D266&amp;"")=0,LEN(E266&amp;"")=0),"REVISAR: faltan datos",IF(COUNTIFS(Gastos!$A$6:$A$205,B266,Gastos!$B$6:$B$205,"&lt;&gt;")&lt;&gt;1,"REVISAR: ID gasto inexistente/duplicado",IF(COUNTIFS($A$6:$A$405,A266)&gt;1,"REVISAR: ID pago duplicado",IF(D266&lt;=0,"REVISAR: importe",IF(OR(LEN(Datos!$B$20&amp;"")=0,C266&lt;Datos!$B$20,C266&gt;Datos!$B$23),"REVISAR: fecha fuera de intervalo",IF(E266="Efectivo","REVISAR: límites y recibí",IF(C266&gt;Datos!$B$21,"REVISAR: arts. 14.3 / 15.4","Sin alerta automática"))))))))</f>
        <v/>
      </c>
    </row>
    <row r="267" customFormat="false" ht="19.5" hidden="false" customHeight="true" outlineLevel="0" collapsed="false">
      <c r="A267" s="60" t="s">
        <v>580</v>
      </c>
      <c r="B267" s="61"/>
      <c r="C267" s="62"/>
      <c r="D267" s="63"/>
      <c r="E267" s="61"/>
      <c r="F267" s="61"/>
      <c r="G267" s="64" t="str">
        <f aca="false">IF(COUNTA(B267:F267)=0,"",IF(OR(LEN(A267&amp;"")=0,LEN(B267&amp;"")=0,LEN(C267&amp;"")=0,LEN(D267&amp;"")=0,LEN(E267&amp;"")=0),"REVISAR: faltan datos",IF(COUNTIFS(Gastos!$A$6:$A$205,B267,Gastos!$B$6:$B$205,"&lt;&gt;")&lt;&gt;1,"REVISAR: ID gasto inexistente/duplicado",IF(COUNTIFS($A$6:$A$405,A267)&gt;1,"REVISAR: ID pago duplicado",IF(D267&lt;=0,"REVISAR: importe",IF(OR(LEN(Datos!$B$20&amp;"")=0,C267&lt;Datos!$B$20,C267&gt;Datos!$B$23),"REVISAR: fecha fuera de intervalo",IF(E267="Efectivo","REVISAR: límites y recibí",IF(C267&gt;Datos!$B$21,"REVISAR: arts. 14.3 / 15.4","Sin alerta automática"))))))))</f>
        <v/>
      </c>
    </row>
    <row r="268" customFormat="false" ht="19.5" hidden="false" customHeight="true" outlineLevel="0" collapsed="false">
      <c r="A268" s="60" t="s">
        <v>581</v>
      </c>
      <c r="B268" s="61"/>
      <c r="C268" s="62"/>
      <c r="D268" s="63"/>
      <c r="E268" s="61"/>
      <c r="F268" s="61"/>
      <c r="G268" s="64" t="str">
        <f aca="false">IF(COUNTA(B268:F268)=0,"",IF(OR(LEN(A268&amp;"")=0,LEN(B268&amp;"")=0,LEN(C268&amp;"")=0,LEN(D268&amp;"")=0,LEN(E268&amp;"")=0),"REVISAR: faltan datos",IF(COUNTIFS(Gastos!$A$6:$A$205,B268,Gastos!$B$6:$B$205,"&lt;&gt;")&lt;&gt;1,"REVISAR: ID gasto inexistente/duplicado",IF(COUNTIFS($A$6:$A$405,A268)&gt;1,"REVISAR: ID pago duplicado",IF(D268&lt;=0,"REVISAR: importe",IF(OR(LEN(Datos!$B$20&amp;"")=0,C268&lt;Datos!$B$20,C268&gt;Datos!$B$23),"REVISAR: fecha fuera de intervalo",IF(E268="Efectivo","REVISAR: límites y recibí",IF(C268&gt;Datos!$B$21,"REVISAR: arts. 14.3 / 15.4","Sin alerta automática"))))))))</f>
        <v/>
      </c>
    </row>
    <row r="269" customFormat="false" ht="19.5" hidden="false" customHeight="true" outlineLevel="0" collapsed="false">
      <c r="A269" s="60" t="s">
        <v>582</v>
      </c>
      <c r="B269" s="61"/>
      <c r="C269" s="62"/>
      <c r="D269" s="63"/>
      <c r="E269" s="61"/>
      <c r="F269" s="61"/>
      <c r="G269" s="64" t="str">
        <f aca="false">IF(COUNTA(B269:F269)=0,"",IF(OR(LEN(A269&amp;"")=0,LEN(B269&amp;"")=0,LEN(C269&amp;"")=0,LEN(D269&amp;"")=0,LEN(E269&amp;"")=0),"REVISAR: faltan datos",IF(COUNTIFS(Gastos!$A$6:$A$205,B269,Gastos!$B$6:$B$205,"&lt;&gt;")&lt;&gt;1,"REVISAR: ID gasto inexistente/duplicado",IF(COUNTIFS($A$6:$A$405,A269)&gt;1,"REVISAR: ID pago duplicado",IF(D269&lt;=0,"REVISAR: importe",IF(OR(LEN(Datos!$B$20&amp;"")=0,C269&lt;Datos!$B$20,C269&gt;Datos!$B$23),"REVISAR: fecha fuera de intervalo",IF(E269="Efectivo","REVISAR: límites y recibí",IF(C269&gt;Datos!$B$21,"REVISAR: arts. 14.3 / 15.4","Sin alerta automática"))))))))</f>
        <v/>
      </c>
    </row>
    <row r="270" customFormat="false" ht="19.5" hidden="false" customHeight="true" outlineLevel="0" collapsed="false">
      <c r="A270" s="60" t="s">
        <v>583</v>
      </c>
      <c r="B270" s="61"/>
      <c r="C270" s="62"/>
      <c r="D270" s="63"/>
      <c r="E270" s="61"/>
      <c r="F270" s="61"/>
      <c r="G270" s="64" t="str">
        <f aca="false">IF(COUNTA(B270:F270)=0,"",IF(OR(LEN(A270&amp;"")=0,LEN(B270&amp;"")=0,LEN(C270&amp;"")=0,LEN(D270&amp;"")=0,LEN(E270&amp;"")=0),"REVISAR: faltan datos",IF(COUNTIFS(Gastos!$A$6:$A$205,B270,Gastos!$B$6:$B$205,"&lt;&gt;")&lt;&gt;1,"REVISAR: ID gasto inexistente/duplicado",IF(COUNTIFS($A$6:$A$405,A270)&gt;1,"REVISAR: ID pago duplicado",IF(D270&lt;=0,"REVISAR: importe",IF(OR(LEN(Datos!$B$20&amp;"")=0,C270&lt;Datos!$B$20,C270&gt;Datos!$B$23),"REVISAR: fecha fuera de intervalo",IF(E270="Efectivo","REVISAR: límites y recibí",IF(C270&gt;Datos!$B$21,"REVISAR: arts. 14.3 / 15.4","Sin alerta automática"))))))))</f>
        <v/>
      </c>
    </row>
    <row r="271" customFormat="false" ht="19.5" hidden="false" customHeight="true" outlineLevel="0" collapsed="false">
      <c r="A271" s="60" t="s">
        <v>584</v>
      </c>
      <c r="B271" s="61"/>
      <c r="C271" s="62"/>
      <c r="D271" s="63"/>
      <c r="E271" s="61"/>
      <c r="F271" s="61"/>
      <c r="G271" s="64" t="str">
        <f aca="false">IF(COUNTA(B271:F271)=0,"",IF(OR(LEN(A271&amp;"")=0,LEN(B271&amp;"")=0,LEN(C271&amp;"")=0,LEN(D271&amp;"")=0,LEN(E271&amp;"")=0),"REVISAR: faltan datos",IF(COUNTIFS(Gastos!$A$6:$A$205,B271,Gastos!$B$6:$B$205,"&lt;&gt;")&lt;&gt;1,"REVISAR: ID gasto inexistente/duplicado",IF(COUNTIFS($A$6:$A$405,A271)&gt;1,"REVISAR: ID pago duplicado",IF(D271&lt;=0,"REVISAR: importe",IF(OR(LEN(Datos!$B$20&amp;"")=0,C271&lt;Datos!$B$20,C271&gt;Datos!$B$23),"REVISAR: fecha fuera de intervalo",IF(E271="Efectivo","REVISAR: límites y recibí",IF(C271&gt;Datos!$B$21,"REVISAR: arts. 14.3 / 15.4","Sin alerta automática"))))))))</f>
        <v/>
      </c>
    </row>
    <row r="272" customFormat="false" ht="19.5" hidden="false" customHeight="true" outlineLevel="0" collapsed="false">
      <c r="A272" s="60" t="s">
        <v>585</v>
      </c>
      <c r="B272" s="61"/>
      <c r="C272" s="62"/>
      <c r="D272" s="63"/>
      <c r="E272" s="61"/>
      <c r="F272" s="61"/>
      <c r="G272" s="64" t="str">
        <f aca="false">IF(COUNTA(B272:F272)=0,"",IF(OR(LEN(A272&amp;"")=0,LEN(B272&amp;"")=0,LEN(C272&amp;"")=0,LEN(D272&amp;"")=0,LEN(E272&amp;"")=0),"REVISAR: faltan datos",IF(COUNTIFS(Gastos!$A$6:$A$205,B272,Gastos!$B$6:$B$205,"&lt;&gt;")&lt;&gt;1,"REVISAR: ID gasto inexistente/duplicado",IF(COUNTIFS($A$6:$A$405,A272)&gt;1,"REVISAR: ID pago duplicado",IF(D272&lt;=0,"REVISAR: importe",IF(OR(LEN(Datos!$B$20&amp;"")=0,C272&lt;Datos!$B$20,C272&gt;Datos!$B$23),"REVISAR: fecha fuera de intervalo",IF(E272="Efectivo","REVISAR: límites y recibí",IF(C272&gt;Datos!$B$21,"REVISAR: arts. 14.3 / 15.4","Sin alerta automática"))))))))</f>
        <v/>
      </c>
    </row>
    <row r="273" customFormat="false" ht="19.5" hidden="false" customHeight="true" outlineLevel="0" collapsed="false">
      <c r="A273" s="60" t="s">
        <v>586</v>
      </c>
      <c r="B273" s="61"/>
      <c r="C273" s="62"/>
      <c r="D273" s="63"/>
      <c r="E273" s="61"/>
      <c r="F273" s="61"/>
      <c r="G273" s="64" t="str">
        <f aca="false">IF(COUNTA(B273:F273)=0,"",IF(OR(LEN(A273&amp;"")=0,LEN(B273&amp;"")=0,LEN(C273&amp;"")=0,LEN(D273&amp;"")=0,LEN(E273&amp;"")=0),"REVISAR: faltan datos",IF(COUNTIFS(Gastos!$A$6:$A$205,B273,Gastos!$B$6:$B$205,"&lt;&gt;")&lt;&gt;1,"REVISAR: ID gasto inexistente/duplicado",IF(COUNTIFS($A$6:$A$405,A273)&gt;1,"REVISAR: ID pago duplicado",IF(D273&lt;=0,"REVISAR: importe",IF(OR(LEN(Datos!$B$20&amp;"")=0,C273&lt;Datos!$B$20,C273&gt;Datos!$B$23),"REVISAR: fecha fuera de intervalo",IF(E273="Efectivo","REVISAR: límites y recibí",IF(C273&gt;Datos!$B$21,"REVISAR: arts. 14.3 / 15.4","Sin alerta automática"))))))))</f>
        <v/>
      </c>
    </row>
    <row r="274" customFormat="false" ht="19.5" hidden="false" customHeight="true" outlineLevel="0" collapsed="false">
      <c r="A274" s="60" t="s">
        <v>587</v>
      </c>
      <c r="B274" s="61"/>
      <c r="C274" s="62"/>
      <c r="D274" s="63"/>
      <c r="E274" s="61"/>
      <c r="F274" s="61"/>
      <c r="G274" s="64" t="str">
        <f aca="false">IF(COUNTA(B274:F274)=0,"",IF(OR(LEN(A274&amp;"")=0,LEN(B274&amp;"")=0,LEN(C274&amp;"")=0,LEN(D274&amp;"")=0,LEN(E274&amp;"")=0),"REVISAR: faltan datos",IF(COUNTIFS(Gastos!$A$6:$A$205,B274,Gastos!$B$6:$B$205,"&lt;&gt;")&lt;&gt;1,"REVISAR: ID gasto inexistente/duplicado",IF(COUNTIFS($A$6:$A$405,A274)&gt;1,"REVISAR: ID pago duplicado",IF(D274&lt;=0,"REVISAR: importe",IF(OR(LEN(Datos!$B$20&amp;"")=0,C274&lt;Datos!$B$20,C274&gt;Datos!$B$23),"REVISAR: fecha fuera de intervalo",IF(E274="Efectivo","REVISAR: límites y recibí",IF(C274&gt;Datos!$B$21,"REVISAR: arts. 14.3 / 15.4","Sin alerta automática"))))))))</f>
        <v/>
      </c>
    </row>
    <row r="275" customFormat="false" ht="19.5" hidden="false" customHeight="true" outlineLevel="0" collapsed="false">
      <c r="A275" s="60" t="s">
        <v>588</v>
      </c>
      <c r="B275" s="61"/>
      <c r="C275" s="62"/>
      <c r="D275" s="63"/>
      <c r="E275" s="61"/>
      <c r="F275" s="61"/>
      <c r="G275" s="64" t="str">
        <f aca="false">IF(COUNTA(B275:F275)=0,"",IF(OR(LEN(A275&amp;"")=0,LEN(B275&amp;"")=0,LEN(C275&amp;"")=0,LEN(D275&amp;"")=0,LEN(E275&amp;"")=0),"REVISAR: faltan datos",IF(COUNTIFS(Gastos!$A$6:$A$205,B275,Gastos!$B$6:$B$205,"&lt;&gt;")&lt;&gt;1,"REVISAR: ID gasto inexistente/duplicado",IF(COUNTIFS($A$6:$A$405,A275)&gt;1,"REVISAR: ID pago duplicado",IF(D275&lt;=0,"REVISAR: importe",IF(OR(LEN(Datos!$B$20&amp;"")=0,C275&lt;Datos!$B$20,C275&gt;Datos!$B$23),"REVISAR: fecha fuera de intervalo",IF(E275="Efectivo","REVISAR: límites y recibí",IF(C275&gt;Datos!$B$21,"REVISAR: arts. 14.3 / 15.4","Sin alerta automática"))))))))</f>
        <v/>
      </c>
    </row>
    <row r="276" customFormat="false" ht="19.5" hidden="false" customHeight="true" outlineLevel="0" collapsed="false">
      <c r="A276" s="60" t="s">
        <v>589</v>
      </c>
      <c r="B276" s="61"/>
      <c r="C276" s="62"/>
      <c r="D276" s="63"/>
      <c r="E276" s="61"/>
      <c r="F276" s="61"/>
      <c r="G276" s="64" t="str">
        <f aca="false">IF(COUNTA(B276:F276)=0,"",IF(OR(LEN(A276&amp;"")=0,LEN(B276&amp;"")=0,LEN(C276&amp;"")=0,LEN(D276&amp;"")=0,LEN(E276&amp;"")=0),"REVISAR: faltan datos",IF(COUNTIFS(Gastos!$A$6:$A$205,B276,Gastos!$B$6:$B$205,"&lt;&gt;")&lt;&gt;1,"REVISAR: ID gasto inexistente/duplicado",IF(COUNTIFS($A$6:$A$405,A276)&gt;1,"REVISAR: ID pago duplicado",IF(D276&lt;=0,"REVISAR: importe",IF(OR(LEN(Datos!$B$20&amp;"")=0,C276&lt;Datos!$B$20,C276&gt;Datos!$B$23),"REVISAR: fecha fuera de intervalo",IF(E276="Efectivo","REVISAR: límites y recibí",IF(C276&gt;Datos!$B$21,"REVISAR: arts. 14.3 / 15.4","Sin alerta automática"))))))))</f>
        <v/>
      </c>
    </row>
    <row r="277" customFormat="false" ht="19.5" hidden="false" customHeight="true" outlineLevel="0" collapsed="false">
      <c r="A277" s="60" t="s">
        <v>590</v>
      </c>
      <c r="B277" s="61"/>
      <c r="C277" s="62"/>
      <c r="D277" s="63"/>
      <c r="E277" s="61"/>
      <c r="F277" s="61"/>
      <c r="G277" s="64" t="str">
        <f aca="false">IF(COUNTA(B277:F277)=0,"",IF(OR(LEN(A277&amp;"")=0,LEN(B277&amp;"")=0,LEN(C277&amp;"")=0,LEN(D277&amp;"")=0,LEN(E277&amp;"")=0),"REVISAR: faltan datos",IF(COUNTIFS(Gastos!$A$6:$A$205,B277,Gastos!$B$6:$B$205,"&lt;&gt;")&lt;&gt;1,"REVISAR: ID gasto inexistente/duplicado",IF(COUNTIFS($A$6:$A$405,A277)&gt;1,"REVISAR: ID pago duplicado",IF(D277&lt;=0,"REVISAR: importe",IF(OR(LEN(Datos!$B$20&amp;"")=0,C277&lt;Datos!$B$20,C277&gt;Datos!$B$23),"REVISAR: fecha fuera de intervalo",IF(E277="Efectivo","REVISAR: límites y recibí",IF(C277&gt;Datos!$B$21,"REVISAR: arts. 14.3 / 15.4","Sin alerta automática"))))))))</f>
        <v/>
      </c>
    </row>
    <row r="278" customFormat="false" ht="19.5" hidden="false" customHeight="true" outlineLevel="0" collapsed="false">
      <c r="A278" s="60" t="s">
        <v>591</v>
      </c>
      <c r="B278" s="61"/>
      <c r="C278" s="62"/>
      <c r="D278" s="63"/>
      <c r="E278" s="61"/>
      <c r="F278" s="61"/>
      <c r="G278" s="64" t="str">
        <f aca="false">IF(COUNTA(B278:F278)=0,"",IF(OR(LEN(A278&amp;"")=0,LEN(B278&amp;"")=0,LEN(C278&amp;"")=0,LEN(D278&amp;"")=0,LEN(E278&amp;"")=0),"REVISAR: faltan datos",IF(COUNTIFS(Gastos!$A$6:$A$205,B278,Gastos!$B$6:$B$205,"&lt;&gt;")&lt;&gt;1,"REVISAR: ID gasto inexistente/duplicado",IF(COUNTIFS($A$6:$A$405,A278)&gt;1,"REVISAR: ID pago duplicado",IF(D278&lt;=0,"REVISAR: importe",IF(OR(LEN(Datos!$B$20&amp;"")=0,C278&lt;Datos!$B$20,C278&gt;Datos!$B$23),"REVISAR: fecha fuera de intervalo",IF(E278="Efectivo","REVISAR: límites y recibí",IF(C278&gt;Datos!$B$21,"REVISAR: arts. 14.3 / 15.4","Sin alerta automática"))))))))</f>
        <v/>
      </c>
    </row>
    <row r="279" customFormat="false" ht="19.5" hidden="false" customHeight="true" outlineLevel="0" collapsed="false">
      <c r="A279" s="60" t="s">
        <v>592</v>
      </c>
      <c r="B279" s="61"/>
      <c r="C279" s="62"/>
      <c r="D279" s="63"/>
      <c r="E279" s="61"/>
      <c r="F279" s="61"/>
      <c r="G279" s="64" t="str">
        <f aca="false">IF(COUNTA(B279:F279)=0,"",IF(OR(LEN(A279&amp;"")=0,LEN(B279&amp;"")=0,LEN(C279&amp;"")=0,LEN(D279&amp;"")=0,LEN(E279&amp;"")=0),"REVISAR: faltan datos",IF(COUNTIFS(Gastos!$A$6:$A$205,B279,Gastos!$B$6:$B$205,"&lt;&gt;")&lt;&gt;1,"REVISAR: ID gasto inexistente/duplicado",IF(COUNTIFS($A$6:$A$405,A279)&gt;1,"REVISAR: ID pago duplicado",IF(D279&lt;=0,"REVISAR: importe",IF(OR(LEN(Datos!$B$20&amp;"")=0,C279&lt;Datos!$B$20,C279&gt;Datos!$B$23),"REVISAR: fecha fuera de intervalo",IF(E279="Efectivo","REVISAR: límites y recibí",IF(C279&gt;Datos!$B$21,"REVISAR: arts. 14.3 / 15.4","Sin alerta automática"))))))))</f>
        <v/>
      </c>
    </row>
    <row r="280" customFormat="false" ht="19.5" hidden="false" customHeight="true" outlineLevel="0" collapsed="false">
      <c r="A280" s="60" t="s">
        <v>593</v>
      </c>
      <c r="B280" s="61"/>
      <c r="C280" s="62"/>
      <c r="D280" s="63"/>
      <c r="E280" s="61"/>
      <c r="F280" s="61"/>
      <c r="G280" s="64" t="str">
        <f aca="false">IF(COUNTA(B280:F280)=0,"",IF(OR(LEN(A280&amp;"")=0,LEN(B280&amp;"")=0,LEN(C280&amp;"")=0,LEN(D280&amp;"")=0,LEN(E280&amp;"")=0),"REVISAR: faltan datos",IF(COUNTIFS(Gastos!$A$6:$A$205,B280,Gastos!$B$6:$B$205,"&lt;&gt;")&lt;&gt;1,"REVISAR: ID gasto inexistente/duplicado",IF(COUNTIFS($A$6:$A$405,A280)&gt;1,"REVISAR: ID pago duplicado",IF(D280&lt;=0,"REVISAR: importe",IF(OR(LEN(Datos!$B$20&amp;"")=0,C280&lt;Datos!$B$20,C280&gt;Datos!$B$23),"REVISAR: fecha fuera de intervalo",IF(E280="Efectivo","REVISAR: límites y recibí",IF(C280&gt;Datos!$B$21,"REVISAR: arts. 14.3 / 15.4","Sin alerta automática"))))))))</f>
        <v/>
      </c>
    </row>
    <row r="281" customFormat="false" ht="19.5" hidden="false" customHeight="true" outlineLevel="0" collapsed="false">
      <c r="A281" s="60" t="s">
        <v>594</v>
      </c>
      <c r="B281" s="61"/>
      <c r="C281" s="62"/>
      <c r="D281" s="63"/>
      <c r="E281" s="61"/>
      <c r="F281" s="61"/>
      <c r="G281" s="64" t="str">
        <f aca="false">IF(COUNTA(B281:F281)=0,"",IF(OR(LEN(A281&amp;"")=0,LEN(B281&amp;"")=0,LEN(C281&amp;"")=0,LEN(D281&amp;"")=0,LEN(E281&amp;"")=0),"REVISAR: faltan datos",IF(COUNTIFS(Gastos!$A$6:$A$205,B281,Gastos!$B$6:$B$205,"&lt;&gt;")&lt;&gt;1,"REVISAR: ID gasto inexistente/duplicado",IF(COUNTIFS($A$6:$A$405,A281)&gt;1,"REVISAR: ID pago duplicado",IF(D281&lt;=0,"REVISAR: importe",IF(OR(LEN(Datos!$B$20&amp;"")=0,C281&lt;Datos!$B$20,C281&gt;Datos!$B$23),"REVISAR: fecha fuera de intervalo",IF(E281="Efectivo","REVISAR: límites y recibí",IF(C281&gt;Datos!$B$21,"REVISAR: arts. 14.3 / 15.4","Sin alerta automática"))))))))</f>
        <v/>
      </c>
    </row>
    <row r="282" customFormat="false" ht="19.5" hidden="false" customHeight="true" outlineLevel="0" collapsed="false">
      <c r="A282" s="60" t="s">
        <v>595</v>
      </c>
      <c r="B282" s="61"/>
      <c r="C282" s="62"/>
      <c r="D282" s="63"/>
      <c r="E282" s="61"/>
      <c r="F282" s="61"/>
      <c r="G282" s="64" t="str">
        <f aca="false">IF(COUNTA(B282:F282)=0,"",IF(OR(LEN(A282&amp;"")=0,LEN(B282&amp;"")=0,LEN(C282&amp;"")=0,LEN(D282&amp;"")=0,LEN(E282&amp;"")=0),"REVISAR: faltan datos",IF(COUNTIFS(Gastos!$A$6:$A$205,B282,Gastos!$B$6:$B$205,"&lt;&gt;")&lt;&gt;1,"REVISAR: ID gasto inexistente/duplicado",IF(COUNTIFS($A$6:$A$405,A282)&gt;1,"REVISAR: ID pago duplicado",IF(D282&lt;=0,"REVISAR: importe",IF(OR(LEN(Datos!$B$20&amp;"")=0,C282&lt;Datos!$B$20,C282&gt;Datos!$B$23),"REVISAR: fecha fuera de intervalo",IF(E282="Efectivo","REVISAR: límites y recibí",IF(C282&gt;Datos!$B$21,"REVISAR: arts. 14.3 / 15.4","Sin alerta automática"))))))))</f>
        <v/>
      </c>
    </row>
    <row r="283" customFormat="false" ht="19.5" hidden="false" customHeight="true" outlineLevel="0" collapsed="false">
      <c r="A283" s="60" t="s">
        <v>596</v>
      </c>
      <c r="B283" s="61"/>
      <c r="C283" s="62"/>
      <c r="D283" s="63"/>
      <c r="E283" s="61"/>
      <c r="F283" s="61"/>
      <c r="G283" s="64" t="str">
        <f aca="false">IF(COUNTA(B283:F283)=0,"",IF(OR(LEN(A283&amp;"")=0,LEN(B283&amp;"")=0,LEN(C283&amp;"")=0,LEN(D283&amp;"")=0,LEN(E283&amp;"")=0),"REVISAR: faltan datos",IF(COUNTIFS(Gastos!$A$6:$A$205,B283,Gastos!$B$6:$B$205,"&lt;&gt;")&lt;&gt;1,"REVISAR: ID gasto inexistente/duplicado",IF(COUNTIFS($A$6:$A$405,A283)&gt;1,"REVISAR: ID pago duplicado",IF(D283&lt;=0,"REVISAR: importe",IF(OR(LEN(Datos!$B$20&amp;"")=0,C283&lt;Datos!$B$20,C283&gt;Datos!$B$23),"REVISAR: fecha fuera de intervalo",IF(E283="Efectivo","REVISAR: límites y recibí",IF(C283&gt;Datos!$B$21,"REVISAR: arts. 14.3 / 15.4","Sin alerta automática"))))))))</f>
        <v/>
      </c>
    </row>
    <row r="284" customFormat="false" ht="19.5" hidden="false" customHeight="true" outlineLevel="0" collapsed="false">
      <c r="A284" s="60" t="s">
        <v>597</v>
      </c>
      <c r="B284" s="61"/>
      <c r="C284" s="62"/>
      <c r="D284" s="63"/>
      <c r="E284" s="61"/>
      <c r="F284" s="61"/>
      <c r="G284" s="64" t="str">
        <f aca="false">IF(COUNTA(B284:F284)=0,"",IF(OR(LEN(A284&amp;"")=0,LEN(B284&amp;"")=0,LEN(C284&amp;"")=0,LEN(D284&amp;"")=0,LEN(E284&amp;"")=0),"REVISAR: faltan datos",IF(COUNTIFS(Gastos!$A$6:$A$205,B284,Gastos!$B$6:$B$205,"&lt;&gt;")&lt;&gt;1,"REVISAR: ID gasto inexistente/duplicado",IF(COUNTIFS($A$6:$A$405,A284)&gt;1,"REVISAR: ID pago duplicado",IF(D284&lt;=0,"REVISAR: importe",IF(OR(LEN(Datos!$B$20&amp;"")=0,C284&lt;Datos!$B$20,C284&gt;Datos!$B$23),"REVISAR: fecha fuera de intervalo",IF(E284="Efectivo","REVISAR: límites y recibí",IF(C284&gt;Datos!$B$21,"REVISAR: arts. 14.3 / 15.4","Sin alerta automática"))))))))</f>
        <v/>
      </c>
    </row>
    <row r="285" customFormat="false" ht="19.5" hidden="false" customHeight="true" outlineLevel="0" collapsed="false">
      <c r="A285" s="60" t="s">
        <v>598</v>
      </c>
      <c r="B285" s="61"/>
      <c r="C285" s="62"/>
      <c r="D285" s="63"/>
      <c r="E285" s="61"/>
      <c r="F285" s="61"/>
      <c r="G285" s="64" t="str">
        <f aca="false">IF(COUNTA(B285:F285)=0,"",IF(OR(LEN(A285&amp;"")=0,LEN(B285&amp;"")=0,LEN(C285&amp;"")=0,LEN(D285&amp;"")=0,LEN(E285&amp;"")=0),"REVISAR: faltan datos",IF(COUNTIFS(Gastos!$A$6:$A$205,B285,Gastos!$B$6:$B$205,"&lt;&gt;")&lt;&gt;1,"REVISAR: ID gasto inexistente/duplicado",IF(COUNTIFS($A$6:$A$405,A285)&gt;1,"REVISAR: ID pago duplicado",IF(D285&lt;=0,"REVISAR: importe",IF(OR(LEN(Datos!$B$20&amp;"")=0,C285&lt;Datos!$B$20,C285&gt;Datos!$B$23),"REVISAR: fecha fuera de intervalo",IF(E285="Efectivo","REVISAR: límites y recibí",IF(C285&gt;Datos!$B$21,"REVISAR: arts. 14.3 / 15.4","Sin alerta automática"))))))))</f>
        <v/>
      </c>
    </row>
    <row r="286" customFormat="false" ht="19.5" hidden="false" customHeight="true" outlineLevel="0" collapsed="false">
      <c r="A286" s="60" t="s">
        <v>599</v>
      </c>
      <c r="B286" s="61"/>
      <c r="C286" s="62"/>
      <c r="D286" s="63"/>
      <c r="E286" s="61"/>
      <c r="F286" s="61"/>
      <c r="G286" s="64" t="str">
        <f aca="false">IF(COUNTA(B286:F286)=0,"",IF(OR(LEN(A286&amp;"")=0,LEN(B286&amp;"")=0,LEN(C286&amp;"")=0,LEN(D286&amp;"")=0,LEN(E286&amp;"")=0),"REVISAR: faltan datos",IF(COUNTIFS(Gastos!$A$6:$A$205,B286,Gastos!$B$6:$B$205,"&lt;&gt;")&lt;&gt;1,"REVISAR: ID gasto inexistente/duplicado",IF(COUNTIFS($A$6:$A$405,A286)&gt;1,"REVISAR: ID pago duplicado",IF(D286&lt;=0,"REVISAR: importe",IF(OR(LEN(Datos!$B$20&amp;"")=0,C286&lt;Datos!$B$20,C286&gt;Datos!$B$23),"REVISAR: fecha fuera de intervalo",IF(E286="Efectivo","REVISAR: límites y recibí",IF(C286&gt;Datos!$B$21,"REVISAR: arts. 14.3 / 15.4","Sin alerta automática"))))))))</f>
        <v/>
      </c>
    </row>
    <row r="287" customFormat="false" ht="19.5" hidden="false" customHeight="true" outlineLevel="0" collapsed="false">
      <c r="A287" s="60" t="s">
        <v>600</v>
      </c>
      <c r="B287" s="61"/>
      <c r="C287" s="62"/>
      <c r="D287" s="63"/>
      <c r="E287" s="61"/>
      <c r="F287" s="61"/>
      <c r="G287" s="64" t="str">
        <f aca="false">IF(COUNTA(B287:F287)=0,"",IF(OR(LEN(A287&amp;"")=0,LEN(B287&amp;"")=0,LEN(C287&amp;"")=0,LEN(D287&amp;"")=0,LEN(E287&amp;"")=0),"REVISAR: faltan datos",IF(COUNTIFS(Gastos!$A$6:$A$205,B287,Gastos!$B$6:$B$205,"&lt;&gt;")&lt;&gt;1,"REVISAR: ID gasto inexistente/duplicado",IF(COUNTIFS($A$6:$A$405,A287)&gt;1,"REVISAR: ID pago duplicado",IF(D287&lt;=0,"REVISAR: importe",IF(OR(LEN(Datos!$B$20&amp;"")=0,C287&lt;Datos!$B$20,C287&gt;Datos!$B$23),"REVISAR: fecha fuera de intervalo",IF(E287="Efectivo","REVISAR: límites y recibí",IF(C287&gt;Datos!$B$21,"REVISAR: arts. 14.3 / 15.4","Sin alerta automática"))))))))</f>
        <v/>
      </c>
    </row>
    <row r="288" customFormat="false" ht="19.5" hidden="false" customHeight="true" outlineLevel="0" collapsed="false">
      <c r="A288" s="60" t="s">
        <v>601</v>
      </c>
      <c r="B288" s="61"/>
      <c r="C288" s="62"/>
      <c r="D288" s="63"/>
      <c r="E288" s="61"/>
      <c r="F288" s="61"/>
      <c r="G288" s="64" t="str">
        <f aca="false">IF(COUNTA(B288:F288)=0,"",IF(OR(LEN(A288&amp;"")=0,LEN(B288&amp;"")=0,LEN(C288&amp;"")=0,LEN(D288&amp;"")=0,LEN(E288&amp;"")=0),"REVISAR: faltan datos",IF(COUNTIFS(Gastos!$A$6:$A$205,B288,Gastos!$B$6:$B$205,"&lt;&gt;")&lt;&gt;1,"REVISAR: ID gasto inexistente/duplicado",IF(COUNTIFS($A$6:$A$405,A288)&gt;1,"REVISAR: ID pago duplicado",IF(D288&lt;=0,"REVISAR: importe",IF(OR(LEN(Datos!$B$20&amp;"")=0,C288&lt;Datos!$B$20,C288&gt;Datos!$B$23),"REVISAR: fecha fuera de intervalo",IF(E288="Efectivo","REVISAR: límites y recibí",IF(C288&gt;Datos!$B$21,"REVISAR: arts. 14.3 / 15.4","Sin alerta automática"))))))))</f>
        <v/>
      </c>
    </row>
    <row r="289" customFormat="false" ht="19.5" hidden="false" customHeight="true" outlineLevel="0" collapsed="false">
      <c r="A289" s="60" t="s">
        <v>602</v>
      </c>
      <c r="B289" s="61"/>
      <c r="C289" s="62"/>
      <c r="D289" s="63"/>
      <c r="E289" s="61"/>
      <c r="F289" s="61"/>
      <c r="G289" s="64" t="str">
        <f aca="false">IF(COUNTA(B289:F289)=0,"",IF(OR(LEN(A289&amp;"")=0,LEN(B289&amp;"")=0,LEN(C289&amp;"")=0,LEN(D289&amp;"")=0,LEN(E289&amp;"")=0),"REVISAR: faltan datos",IF(COUNTIFS(Gastos!$A$6:$A$205,B289,Gastos!$B$6:$B$205,"&lt;&gt;")&lt;&gt;1,"REVISAR: ID gasto inexistente/duplicado",IF(COUNTIFS($A$6:$A$405,A289)&gt;1,"REVISAR: ID pago duplicado",IF(D289&lt;=0,"REVISAR: importe",IF(OR(LEN(Datos!$B$20&amp;"")=0,C289&lt;Datos!$B$20,C289&gt;Datos!$B$23),"REVISAR: fecha fuera de intervalo",IF(E289="Efectivo","REVISAR: límites y recibí",IF(C289&gt;Datos!$B$21,"REVISAR: arts. 14.3 / 15.4","Sin alerta automática"))))))))</f>
        <v/>
      </c>
    </row>
    <row r="290" customFormat="false" ht="19.5" hidden="false" customHeight="true" outlineLevel="0" collapsed="false">
      <c r="A290" s="60" t="s">
        <v>603</v>
      </c>
      <c r="B290" s="61"/>
      <c r="C290" s="62"/>
      <c r="D290" s="63"/>
      <c r="E290" s="61"/>
      <c r="F290" s="61"/>
      <c r="G290" s="64" t="str">
        <f aca="false">IF(COUNTA(B290:F290)=0,"",IF(OR(LEN(A290&amp;"")=0,LEN(B290&amp;"")=0,LEN(C290&amp;"")=0,LEN(D290&amp;"")=0,LEN(E290&amp;"")=0),"REVISAR: faltan datos",IF(COUNTIFS(Gastos!$A$6:$A$205,B290,Gastos!$B$6:$B$205,"&lt;&gt;")&lt;&gt;1,"REVISAR: ID gasto inexistente/duplicado",IF(COUNTIFS($A$6:$A$405,A290)&gt;1,"REVISAR: ID pago duplicado",IF(D290&lt;=0,"REVISAR: importe",IF(OR(LEN(Datos!$B$20&amp;"")=0,C290&lt;Datos!$B$20,C290&gt;Datos!$B$23),"REVISAR: fecha fuera de intervalo",IF(E290="Efectivo","REVISAR: límites y recibí",IF(C290&gt;Datos!$B$21,"REVISAR: arts. 14.3 / 15.4","Sin alerta automática"))))))))</f>
        <v/>
      </c>
    </row>
    <row r="291" customFormat="false" ht="19.5" hidden="false" customHeight="true" outlineLevel="0" collapsed="false">
      <c r="A291" s="60" t="s">
        <v>604</v>
      </c>
      <c r="B291" s="61"/>
      <c r="C291" s="62"/>
      <c r="D291" s="63"/>
      <c r="E291" s="61"/>
      <c r="F291" s="61"/>
      <c r="G291" s="64" t="str">
        <f aca="false">IF(COUNTA(B291:F291)=0,"",IF(OR(LEN(A291&amp;"")=0,LEN(B291&amp;"")=0,LEN(C291&amp;"")=0,LEN(D291&amp;"")=0,LEN(E291&amp;"")=0),"REVISAR: faltan datos",IF(COUNTIFS(Gastos!$A$6:$A$205,B291,Gastos!$B$6:$B$205,"&lt;&gt;")&lt;&gt;1,"REVISAR: ID gasto inexistente/duplicado",IF(COUNTIFS($A$6:$A$405,A291)&gt;1,"REVISAR: ID pago duplicado",IF(D291&lt;=0,"REVISAR: importe",IF(OR(LEN(Datos!$B$20&amp;"")=0,C291&lt;Datos!$B$20,C291&gt;Datos!$B$23),"REVISAR: fecha fuera de intervalo",IF(E291="Efectivo","REVISAR: límites y recibí",IF(C291&gt;Datos!$B$21,"REVISAR: arts. 14.3 / 15.4","Sin alerta automática"))))))))</f>
        <v/>
      </c>
    </row>
    <row r="292" customFormat="false" ht="19.5" hidden="false" customHeight="true" outlineLevel="0" collapsed="false">
      <c r="A292" s="60" t="s">
        <v>605</v>
      </c>
      <c r="B292" s="61"/>
      <c r="C292" s="62"/>
      <c r="D292" s="63"/>
      <c r="E292" s="61"/>
      <c r="F292" s="61"/>
      <c r="G292" s="64" t="str">
        <f aca="false">IF(COUNTA(B292:F292)=0,"",IF(OR(LEN(A292&amp;"")=0,LEN(B292&amp;"")=0,LEN(C292&amp;"")=0,LEN(D292&amp;"")=0,LEN(E292&amp;"")=0),"REVISAR: faltan datos",IF(COUNTIFS(Gastos!$A$6:$A$205,B292,Gastos!$B$6:$B$205,"&lt;&gt;")&lt;&gt;1,"REVISAR: ID gasto inexistente/duplicado",IF(COUNTIFS($A$6:$A$405,A292)&gt;1,"REVISAR: ID pago duplicado",IF(D292&lt;=0,"REVISAR: importe",IF(OR(LEN(Datos!$B$20&amp;"")=0,C292&lt;Datos!$B$20,C292&gt;Datos!$B$23),"REVISAR: fecha fuera de intervalo",IF(E292="Efectivo","REVISAR: límites y recibí",IF(C292&gt;Datos!$B$21,"REVISAR: arts. 14.3 / 15.4","Sin alerta automática"))))))))</f>
        <v/>
      </c>
    </row>
    <row r="293" customFormat="false" ht="19.5" hidden="false" customHeight="true" outlineLevel="0" collapsed="false">
      <c r="A293" s="60" t="s">
        <v>606</v>
      </c>
      <c r="B293" s="61"/>
      <c r="C293" s="62"/>
      <c r="D293" s="63"/>
      <c r="E293" s="61"/>
      <c r="F293" s="61"/>
      <c r="G293" s="64" t="str">
        <f aca="false">IF(COUNTA(B293:F293)=0,"",IF(OR(LEN(A293&amp;"")=0,LEN(B293&amp;"")=0,LEN(C293&amp;"")=0,LEN(D293&amp;"")=0,LEN(E293&amp;"")=0),"REVISAR: faltan datos",IF(COUNTIFS(Gastos!$A$6:$A$205,B293,Gastos!$B$6:$B$205,"&lt;&gt;")&lt;&gt;1,"REVISAR: ID gasto inexistente/duplicado",IF(COUNTIFS($A$6:$A$405,A293)&gt;1,"REVISAR: ID pago duplicado",IF(D293&lt;=0,"REVISAR: importe",IF(OR(LEN(Datos!$B$20&amp;"")=0,C293&lt;Datos!$B$20,C293&gt;Datos!$B$23),"REVISAR: fecha fuera de intervalo",IF(E293="Efectivo","REVISAR: límites y recibí",IF(C293&gt;Datos!$B$21,"REVISAR: arts. 14.3 / 15.4","Sin alerta automática"))))))))</f>
        <v/>
      </c>
    </row>
    <row r="294" customFormat="false" ht="19.5" hidden="false" customHeight="true" outlineLevel="0" collapsed="false">
      <c r="A294" s="60" t="s">
        <v>607</v>
      </c>
      <c r="B294" s="61"/>
      <c r="C294" s="62"/>
      <c r="D294" s="63"/>
      <c r="E294" s="61"/>
      <c r="F294" s="61"/>
      <c r="G294" s="64" t="str">
        <f aca="false">IF(COUNTA(B294:F294)=0,"",IF(OR(LEN(A294&amp;"")=0,LEN(B294&amp;"")=0,LEN(C294&amp;"")=0,LEN(D294&amp;"")=0,LEN(E294&amp;"")=0),"REVISAR: faltan datos",IF(COUNTIFS(Gastos!$A$6:$A$205,B294,Gastos!$B$6:$B$205,"&lt;&gt;")&lt;&gt;1,"REVISAR: ID gasto inexistente/duplicado",IF(COUNTIFS($A$6:$A$405,A294)&gt;1,"REVISAR: ID pago duplicado",IF(D294&lt;=0,"REVISAR: importe",IF(OR(LEN(Datos!$B$20&amp;"")=0,C294&lt;Datos!$B$20,C294&gt;Datos!$B$23),"REVISAR: fecha fuera de intervalo",IF(E294="Efectivo","REVISAR: límites y recibí",IF(C294&gt;Datos!$B$21,"REVISAR: arts. 14.3 / 15.4","Sin alerta automática"))))))))</f>
        <v/>
      </c>
    </row>
    <row r="295" customFormat="false" ht="19.5" hidden="false" customHeight="true" outlineLevel="0" collapsed="false">
      <c r="A295" s="60" t="s">
        <v>608</v>
      </c>
      <c r="B295" s="61"/>
      <c r="C295" s="62"/>
      <c r="D295" s="63"/>
      <c r="E295" s="61"/>
      <c r="F295" s="61"/>
      <c r="G295" s="64" t="str">
        <f aca="false">IF(COUNTA(B295:F295)=0,"",IF(OR(LEN(A295&amp;"")=0,LEN(B295&amp;"")=0,LEN(C295&amp;"")=0,LEN(D295&amp;"")=0,LEN(E295&amp;"")=0),"REVISAR: faltan datos",IF(COUNTIFS(Gastos!$A$6:$A$205,B295,Gastos!$B$6:$B$205,"&lt;&gt;")&lt;&gt;1,"REVISAR: ID gasto inexistente/duplicado",IF(COUNTIFS($A$6:$A$405,A295)&gt;1,"REVISAR: ID pago duplicado",IF(D295&lt;=0,"REVISAR: importe",IF(OR(LEN(Datos!$B$20&amp;"")=0,C295&lt;Datos!$B$20,C295&gt;Datos!$B$23),"REVISAR: fecha fuera de intervalo",IF(E295="Efectivo","REVISAR: límites y recibí",IF(C295&gt;Datos!$B$21,"REVISAR: arts. 14.3 / 15.4","Sin alerta automática"))))))))</f>
        <v/>
      </c>
    </row>
    <row r="296" customFormat="false" ht="19.5" hidden="false" customHeight="true" outlineLevel="0" collapsed="false">
      <c r="A296" s="60" t="s">
        <v>609</v>
      </c>
      <c r="B296" s="61"/>
      <c r="C296" s="62"/>
      <c r="D296" s="63"/>
      <c r="E296" s="61"/>
      <c r="F296" s="61"/>
      <c r="G296" s="64" t="str">
        <f aca="false">IF(COUNTA(B296:F296)=0,"",IF(OR(LEN(A296&amp;"")=0,LEN(B296&amp;"")=0,LEN(C296&amp;"")=0,LEN(D296&amp;"")=0,LEN(E296&amp;"")=0),"REVISAR: faltan datos",IF(COUNTIFS(Gastos!$A$6:$A$205,B296,Gastos!$B$6:$B$205,"&lt;&gt;")&lt;&gt;1,"REVISAR: ID gasto inexistente/duplicado",IF(COUNTIFS($A$6:$A$405,A296)&gt;1,"REVISAR: ID pago duplicado",IF(D296&lt;=0,"REVISAR: importe",IF(OR(LEN(Datos!$B$20&amp;"")=0,C296&lt;Datos!$B$20,C296&gt;Datos!$B$23),"REVISAR: fecha fuera de intervalo",IF(E296="Efectivo","REVISAR: límites y recibí",IF(C296&gt;Datos!$B$21,"REVISAR: arts. 14.3 / 15.4","Sin alerta automática"))))))))</f>
        <v/>
      </c>
    </row>
    <row r="297" customFormat="false" ht="19.5" hidden="false" customHeight="true" outlineLevel="0" collapsed="false">
      <c r="A297" s="60" t="s">
        <v>610</v>
      </c>
      <c r="B297" s="61"/>
      <c r="C297" s="62"/>
      <c r="D297" s="63"/>
      <c r="E297" s="61"/>
      <c r="F297" s="61"/>
      <c r="G297" s="64" t="str">
        <f aca="false">IF(COUNTA(B297:F297)=0,"",IF(OR(LEN(A297&amp;"")=0,LEN(B297&amp;"")=0,LEN(C297&amp;"")=0,LEN(D297&amp;"")=0,LEN(E297&amp;"")=0),"REVISAR: faltan datos",IF(COUNTIFS(Gastos!$A$6:$A$205,B297,Gastos!$B$6:$B$205,"&lt;&gt;")&lt;&gt;1,"REVISAR: ID gasto inexistente/duplicado",IF(COUNTIFS($A$6:$A$405,A297)&gt;1,"REVISAR: ID pago duplicado",IF(D297&lt;=0,"REVISAR: importe",IF(OR(LEN(Datos!$B$20&amp;"")=0,C297&lt;Datos!$B$20,C297&gt;Datos!$B$23),"REVISAR: fecha fuera de intervalo",IF(E297="Efectivo","REVISAR: límites y recibí",IF(C297&gt;Datos!$B$21,"REVISAR: arts. 14.3 / 15.4","Sin alerta automática"))))))))</f>
        <v/>
      </c>
    </row>
    <row r="298" customFormat="false" ht="19.5" hidden="false" customHeight="true" outlineLevel="0" collapsed="false">
      <c r="A298" s="60" t="s">
        <v>611</v>
      </c>
      <c r="B298" s="61"/>
      <c r="C298" s="62"/>
      <c r="D298" s="63"/>
      <c r="E298" s="61"/>
      <c r="F298" s="61"/>
      <c r="G298" s="64" t="str">
        <f aca="false">IF(COUNTA(B298:F298)=0,"",IF(OR(LEN(A298&amp;"")=0,LEN(B298&amp;"")=0,LEN(C298&amp;"")=0,LEN(D298&amp;"")=0,LEN(E298&amp;"")=0),"REVISAR: faltan datos",IF(COUNTIFS(Gastos!$A$6:$A$205,B298,Gastos!$B$6:$B$205,"&lt;&gt;")&lt;&gt;1,"REVISAR: ID gasto inexistente/duplicado",IF(COUNTIFS($A$6:$A$405,A298)&gt;1,"REVISAR: ID pago duplicado",IF(D298&lt;=0,"REVISAR: importe",IF(OR(LEN(Datos!$B$20&amp;"")=0,C298&lt;Datos!$B$20,C298&gt;Datos!$B$23),"REVISAR: fecha fuera de intervalo",IF(E298="Efectivo","REVISAR: límites y recibí",IF(C298&gt;Datos!$B$21,"REVISAR: arts. 14.3 / 15.4","Sin alerta automática"))))))))</f>
        <v/>
      </c>
    </row>
    <row r="299" customFormat="false" ht="19.5" hidden="false" customHeight="true" outlineLevel="0" collapsed="false">
      <c r="A299" s="60" t="s">
        <v>612</v>
      </c>
      <c r="B299" s="61"/>
      <c r="C299" s="62"/>
      <c r="D299" s="63"/>
      <c r="E299" s="61"/>
      <c r="F299" s="61"/>
      <c r="G299" s="64" t="str">
        <f aca="false">IF(COUNTA(B299:F299)=0,"",IF(OR(LEN(A299&amp;"")=0,LEN(B299&amp;"")=0,LEN(C299&amp;"")=0,LEN(D299&amp;"")=0,LEN(E299&amp;"")=0),"REVISAR: faltan datos",IF(COUNTIFS(Gastos!$A$6:$A$205,B299,Gastos!$B$6:$B$205,"&lt;&gt;")&lt;&gt;1,"REVISAR: ID gasto inexistente/duplicado",IF(COUNTIFS($A$6:$A$405,A299)&gt;1,"REVISAR: ID pago duplicado",IF(D299&lt;=0,"REVISAR: importe",IF(OR(LEN(Datos!$B$20&amp;"")=0,C299&lt;Datos!$B$20,C299&gt;Datos!$B$23),"REVISAR: fecha fuera de intervalo",IF(E299="Efectivo","REVISAR: límites y recibí",IF(C299&gt;Datos!$B$21,"REVISAR: arts. 14.3 / 15.4","Sin alerta automática"))))))))</f>
        <v/>
      </c>
    </row>
    <row r="300" customFormat="false" ht="19.5" hidden="false" customHeight="true" outlineLevel="0" collapsed="false">
      <c r="A300" s="60" t="s">
        <v>613</v>
      </c>
      <c r="B300" s="61"/>
      <c r="C300" s="62"/>
      <c r="D300" s="63"/>
      <c r="E300" s="61"/>
      <c r="F300" s="61"/>
      <c r="G300" s="64" t="str">
        <f aca="false">IF(COUNTA(B300:F300)=0,"",IF(OR(LEN(A300&amp;"")=0,LEN(B300&amp;"")=0,LEN(C300&amp;"")=0,LEN(D300&amp;"")=0,LEN(E300&amp;"")=0),"REVISAR: faltan datos",IF(COUNTIFS(Gastos!$A$6:$A$205,B300,Gastos!$B$6:$B$205,"&lt;&gt;")&lt;&gt;1,"REVISAR: ID gasto inexistente/duplicado",IF(COUNTIFS($A$6:$A$405,A300)&gt;1,"REVISAR: ID pago duplicado",IF(D300&lt;=0,"REVISAR: importe",IF(OR(LEN(Datos!$B$20&amp;"")=0,C300&lt;Datos!$B$20,C300&gt;Datos!$B$23),"REVISAR: fecha fuera de intervalo",IF(E300="Efectivo","REVISAR: límites y recibí",IF(C300&gt;Datos!$B$21,"REVISAR: arts. 14.3 / 15.4","Sin alerta automática"))))))))</f>
        <v/>
      </c>
    </row>
    <row r="301" customFormat="false" ht="19.5" hidden="false" customHeight="true" outlineLevel="0" collapsed="false">
      <c r="A301" s="60" t="s">
        <v>614</v>
      </c>
      <c r="B301" s="61"/>
      <c r="C301" s="62"/>
      <c r="D301" s="63"/>
      <c r="E301" s="61"/>
      <c r="F301" s="61"/>
      <c r="G301" s="64" t="str">
        <f aca="false">IF(COUNTA(B301:F301)=0,"",IF(OR(LEN(A301&amp;"")=0,LEN(B301&amp;"")=0,LEN(C301&amp;"")=0,LEN(D301&amp;"")=0,LEN(E301&amp;"")=0),"REVISAR: faltan datos",IF(COUNTIFS(Gastos!$A$6:$A$205,B301,Gastos!$B$6:$B$205,"&lt;&gt;")&lt;&gt;1,"REVISAR: ID gasto inexistente/duplicado",IF(COUNTIFS($A$6:$A$405,A301)&gt;1,"REVISAR: ID pago duplicado",IF(D301&lt;=0,"REVISAR: importe",IF(OR(LEN(Datos!$B$20&amp;"")=0,C301&lt;Datos!$B$20,C301&gt;Datos!$B$23),"REVISAR: fecha fuera de intervalo",IF(E301="Efectivo","REVISAR: límites y recibí",IF(C301&gt;Datos!$B$21,"REVISAR: arts. 14.3 / 15.4","Sin alerta automática"))))))))</f>
        <v/>
      </c>
    </row>
    <row r="302" customFormat="false" ht="19.5" hidden="false" customHeight="true" outlineLevel="0" collapsed="false">
      <c r="A302" s="60" t="s">
        <v>615</v>
      </c>
      <c r="B302" s="61"/>
      <c r="C302" s="62"/>
      <c r="D302" s="63"/>
      <c r="E302" s="61"/>
      <c r="F302" s="61"/>
      <c r="G302" s="64" t="str">
        <f aca="false">IF(COUNTA(B302:F302)=0,"",IF(OR(LEN(A302&amp;"")=0,LEN(B302&amp;"")=0,LEN(C302&amp;"")=0,LEN(D302&amp;"")=0,LEN(E302&amp;"")=0),"REVISAR: faltan datos",IF(COUNTIFS(Gastos!$A$6:$A$205,B302,Gastos!$B$6:$B$205,"&lt;&gt;")&lt;&gt;1,"REVISAR: ID gasto inexistente/duplicado",IF(COUNTIFS($A$6:$A$405,A302)&gt;1,"REVISAR: ID pago duplicado",IF(D302&lt;=0,"REVISAR: importe",IF(OR(LEN(Datos!$B$20&amp;"")=0,C302&lt;Datos!$B$20,C302&gt;Datos!$B$23),"REVISAR: fecha fuera de intervalo",IF(E302="Efectivo","REVISAR: límites y recibí",IF(C302&gt;Datos!$B$21,"REVISAR: arts. 14.3 / 15.4","Sin alerta automática"))))))))</f>
        <v/>
      </c>
    </row>
    <row r="303" customFormat="false" ht="19.5" hidden="false" customHeight="true" outlineLevel="0" collapsed="false">
      <c r="A303" s="60" t="s">
        <v>616</v>
      </c>
      <c r="B303" s="61"/>
      <c r="C303" s="62"/>
      <c r="D303" s="63"/>
      <c r="E303" s="61"/>
      <c r="F303" s="61"/>
      <c r="G303" s="64" t="str">
        <f aca="false">IF(COUNTA(B303:F303)=0,"",IF(OR(LEN(A303&amp;"")=0,LEN(B303&amp;"")=0,LEN(C303&amp;"")=0,LEN(D303&amp;"")=0,LEN(E303&amp;"")=0),"REVISAR: faltan datos",IF(COUNTIFS(Gastos!$A$6:$A$205,B303,Gastos!$B$6:$B$205,"&lt;&gt;")&lt;&gt;1,"REVISAR: ID gasto inexistente/duplicado",IF(COUNTIFS($A$6:$A$405,A303)&gt;1,"REVISAR: ID pago duplicado",IF(D303&lt;=0,"REVISAR: importe",IF(OR(LEN(Datos!$B$20&amp;"")=0,C303&lt;Datos!$B$20,C303&gt;Datos!$B$23),"REVISAR: fecha fuera de intervalo",IF(E303="Efectivo","REVISAR: límites y recibí",IF(C303&gt;Datos!$B$21,"REVISAR: arts. 14.3 / 15.4","Sin alerta automática"))))))))</f>
        <v/>
      </c>
    </row>
    <row r="304" customFormat="false" ht="19.5" hidden="false" customHeight="true" outlineLevel="0" collapsed="false">
      <c r="A304" s="60" t="s">
        <v>617</v>
      </c>
      <c r="B304" s="61"/>
      <c r="C304" s="62"/>
      <c r="D304" s="63"/>
      <c r="E304" s="61"/>
      <c r="F304" s="61"/>
      <c r="G304" s="64" t="str">
        <f aca="false">IF(COUNTA(B304:F304)=0,"",IF(OR(LEN(A304&amp;"")=0,LEN(B304&amp;"")=0,LEN(C304&amp;"")=0,LEN(D304&amp;"")=0,LEN(E304&amp;"")=0),"REVISAR: faltan datos",IF(COUNTIFS(Gastos!$A$6:$A$205,B304,Gastos!$B$6:$B$205,"&lt;&gt;")&lt;&gt;1,"REVISAR: ID gasto inexistente/duplicado",IF(COUNTIFS($A$6:$A$405,A304)&gt;1,"REVISAR: ID pago duplicado",IF(D304&lt;=0,"REVISAR: importe",IF(OR(LEN(Datos!$B$20&amp;"")=0,C304&lt;Datos!$B$20,C304&gt;Datos!$B$23),"REVISAR: fecha fuera de intervalo",IF(E304="Efectivo","REVISAR: límites y recibí",IF(C304&gt;Datos!$B$21,"REVISAR: arts. 14.3 / 15.4","Sin alerta automática"))))))))</f>
        <v/>
      </c>
    </row>
    <row r="305" customFormat="false" ht="19.5" hidden="false" customHeight="true" outlineLevel="0" collapsed="false">
      <c r="A305" s="60" t="s">
        <v>618</v>
      </c>
      <c r="B305" s="61"/>
      <c r="C305" s="62"/>
      <c r="D305" s="63"/>
      <c r="E305" s="61"/>
      <c r="F305" s="61"/>
      <c r="G305" s="64" t="str">
        <f aca="false">IF(COUNTA(B305:F305)=0,"",IF(OR(LEN(A305&amp;"")=0,LEN(B305&amp;"")=0,LEN(C305&amp;"")=0,LEN(D305&amp;"")=0,LEN(E305&amp;"")=0),"REVISAR: faltan datos",IF(COUNTIFS(Gastos!$A$6:$A$205,B305,Gastos!$B$6:$B$205,"&lt;&gt;")&lt;&gt;1,"REVISAR: ID gasto inexistente/duplicado",IF(COUNTIFS($A$6:$A$405,A305)&gt;1,"REVISAR: ID pago duplicado",IF(D305&lt;=0,"REVISAR: importe",IF(OR(LEN(Datos!$B$20&amp;"")=0,C305&lt;Datos!$B$20,C305&gt;Datos!$B$23),"REVISAR: fecha fuera de intervalo",IF(E305="Efectivo","REVISAR: límites y recibí",IF(C305&gt;Datos!$B$21,"REVISAR: arts. 14.3 / 15.4","Sin alerta automática"))))))))</f>
        <v/>
      </c>
    </row>
    <row r="306" customFormat="false" ht="19.5" hidden="false" customHeight="true" outlineLevel="0" collapsed="false">
      <c r="A306" s="60" t="s">
        <v>619</v>
      </c>
      <c r="B306" s="61"/>
      <c r="C306" s="62"/>
      <c r="D306" s="63"/>
      <c r="E306" s="61"/>
      <c r="F306" s="61"/>
      <c r="G306" s="64" t="str">
        <f aca="false">IF(COUNTA(B306:F306)=0,"",IF(OR(LEN(A306&amp;"")=0,LEN(B306&amp;"")=0,LEN(C306&amp;"")=0,LEN(D306&amp;"")=0,LEN(E306&amp;"")=0),"REVISAR: faltan datos",IF(COUNTIFS(Gastos!$A$6:$A$205,B306,Gastos!$B$6:$B$205,"&lt;&gt;")&lt;&gt;1,"REVISAR: ID gasto inexistente/duplicado",IF(COUNTIFS($A$6:$A$405,A306)&gt;1,"REVISAR: ID pago duplicado",IF(D306&lt;=0,"REVISAR: importe",IF(OR(LEN(Datos!$B$20&amp;"")=0,C306&lt;Datos!$B$20,C306&gt;Datos!$B$23),"REVISAR: fecha fuera de intervalo",IF(E306="Efectivo","REVISAR: límites y recibí",IF(C306&gt;Datos!$B$21,"REVISAR: arts. 14.3 / 15.4","Sin alerta automática"))))))))</f>
        <v/>
      </c>
    </row>
    <row r="307" customFormat="false" ht="19.5" hidden="false" customHeight="true" outlineLevel="0" collapsed="false">
      <c r="A307" s="60" t="s">
        <v>620</v>
      </c>
      <c r="B307" s="61"/>
      <c r="C307" s="62"/>
      <c r="D307" s="63"/>
      <c r="E307" s="61"/>
      <c r="F307" s="61"/>
      <c r="G307" s="64" t="str">
        <f aca="false">IF(COUNTA(B307:F307)=0,"",IF(OR(LEN(A307&amp;"")=0,LEN(B307&amp;"")=0,LEN(C307&amp;"")=0,LEN(D307&amp;"")=0,LEN(E307&amp;"")=0),"REVISAR: faltan datos",IF(COUNTIFS(Gastos!$A$6:$A$205,B307,Gastos!$B$6:$B$205,"&lt;&gt;")&lt;&gt;1,"REVISAR: ID gasto inexistente/duplicado",IF(COUNTIFS($A$6:$A$405,A307)&gt;1,"REVISAR: ID pago duplicado",IF(D307&lt;=0,"REVISAR: importe",IF(OR(LEN(Datos!$B$20&amp;"")=0,C307&lt;Datos!$B$20,C307&gt;Datos!$B$23),"REVISAR: fecha fuera de intervalo",IF(E307="Efectivo","REVISAR: límites y recibí",IF(C307&gt;Datos!$B$21,"REVISAR: arts. 14.3 / 15.4","Sin alerta automática"))))))))</f>
        <v/>
      </c>
    </row>
    <row r="308" customFormat="false" ht="19.5" hidden="false" customHeight="true" outlineLevel="0" collapsed="false">
      <c r="A308" s="60" t="s">
        <v>621</v>
      </c>
      <c r="B308" s="61"/>
      <c r="C308" s="62"/>
      <c r="D308" s="63"/>
      <c r="E308" s="61"/>
      <c r="F308" s="61"/>
      <c r="G308" s="64" t="str">
        <f aca="false">IF(COUNTA(B308:F308)=0,"",IF(OR(LEN(A308&amp;"")=0,LEN(B308&amp;"")=0,LEN(C308&amp;"")=0,LEN(D308&amp;"")=0,LEN(E308&amp;"")=0),"REVISAR: faltan datos",IF(COUNTIFS(Gastos!$A$6:$A$205,B308,Gastos!$B$6:$B$205,"&lt;&gt;")&lt;&gt;1,"REVISAR: ID gasto inexistente/duplicado",IF(COUNTIFS($A$6:$A$405,A308)&gt;1,"REVISAR: ID pago duplicado",IF(D308&lt;=0,"REVISAR: importe",IF(OR(LEN(Datos!$B$20&amp;"")=0,C308&lt;Datos!$B$20,C308&gt;Datos!$B$23),"REVISAR: fecha fuera de intervalo",IF(E308="Efectivo","REVISAR: límites y recibí",IF(C308&gt;Datos!$B$21,"REVISAR: arts. 14.3 / 15.4","Sin alerta automática"))))))))</f>
        <v/>
      </c>
    </row>
    <row r="309" customFormat="false" ht="19.5" hidden="false" customHeight="true" outlineLevel="0" collapsed="false">
      <c r="A309" s="60" t="s">
        <v>622</v>
      </c>
      <c r="B309" s="61"/>
      <c r="C309" s="62"/>
      <c r="D309" s="63"/>
      <c r="E309" s="61"/>
      <c r="F309" s="61"/>
      <c r="G309" s="64" t="str">
        <f aca="false">IF(COUNTA(B309:F309)=0,"",IF(OR(LEN(A309&amp;"")=0,LEN(B309&amp;"")=0,LEN(C309&amp;"")=0,LEN(D309&amp;"")=0,LEN(E309&amp;"")=0),"REVISAR: faltan datos",IF(COUNTIFS(Gastos!$A$6:$A$205,B309,Gastos!$B$6:$B$205,"&lt;&gt;")&lt;&gt;1,"REVISAR: ID gasto inexistente/duplicado",IF(COUNTIFS($A$6:$A$405,A309)&gt;1,"REVISAR: ID pago duplicado",IF(D309&lt;=0,"REVISAR: importe",IF(OR(LEN(Datos!$B$20&amp;"")=0,C309&lt;Datos!$B$20,C309&gt;Datos!$B$23),"REVISAR: fecha fuera de intervalo",IF(E309="Efectivo","REVISAR: límites y recibí",IF(C309&gt;Datos!$B$21,"REVISAR: arts. 14.3 / 15.4","Sin alerta automática"))))))))</f>
        <v/>
      </c>
    </row>
    <row r="310" customFormat="false" ht="19.5" hidden="false" customHeight="true" outlineLevel="0" collapsed="false">
      <c r="A310" s="60" t="s">
        <v>623</v>
      </c>
      <c r="B310" s="61"/>
      <c r="C310" s="62"/>
      <c r="D310" s="63"/>
      <c r="E310" s="61"/>
      <c r="F310" s="61"/>
      <c r="G310" s="64" t="str">
        <f aca="false">IF(COUNTA(B310:F310)=0,"",IF(OR(LEN(A310&amp;"")=0,LEN(B310&amp;"")=0,LEN(C310&amp;"")=0,LEN(D310&amp;"")=0,LEN(E310&amp;"")=0),"REVISAR: faltan datos",IF(COUNTIFS(Gastos!$A$6:$A$205,B310,Gastos!$B$6:$B$205,"&lt;&gt;")&lt;&gt;1,"REVISAR: ID gasto inexistente/duplicado",IF(COUNTIFS($A$6:$A$405,A310)&gt;1,"REVISAR: ID pago duplicado",IF(D310&lt;=0,"REVISAR: importe",IF(OR(LEN(Datos!$B$20&amp;"")=0,C310&lt;Datos!$B$20,C310&gt;Datos!$B$23),"REVISAR: fecha fuera de intervalo",IF(E310="Efectivo","REVISAR: límites y recibí",IF(C310&gt;Datos!$B$21,"REVISAR: arts. 14.3 / 15.4","Sin alerta automática"))))))))</f>
        <v/>
      </c>
    </row>
    <row r="311" customFormat="false" ht="19.5" hidden="false" customHeight="true" outlineLevel="0" collapsed="false">
      <c r="A311" s="60" t="s">
        <v>624</v>
      </c>
      <c r="B311" s="61"/>
      <c r="C311" s="62"/>
      <c r="D311" s="63"/>
      <c r="E311" s="61"/>
      <c r="F311" s="61"/>
      <c r="G311" s="64" t="str">
        <f aca="false">IF(COUNTA(B311:F311)=0,"",IF(OR(LEN(A311&amp;"")=0,LEN(B311&amp;"")=0,LEN(C311&amp;"")=0,LEN(D311&amp;"")=0,LEN(E311&amp;"")=0),"REVISAR: faltan datos",IF(COUNTIFS(Gastos!$A$6:$A$205,B311,Gastos!$B$6:$B$205,"&lt;&gt;")&lt;&gt;1,"REVISAR: ID gasto inexistente/duplicado",IF(COUNTIFS($A$6:$A$405,A311)&gt;1,"REVISAR: ID pago duplicado",IF(D311&lt;=0,"REVISAR: importe",IF(OR(LEN(Datos!$B$20&amp;"")=0,C311&lt;Datos!$B$20,C311&gt;Datos!$B$23),"REVISAR: fecha fuera de intervalo",IF(E311="Efectivo","REVISAR: límites y recibí",IF(C311&gt;Datos!$B$21,"REVISAR: arts. 14.3 / 15.4","Sin alerta automática"))))))))</f>
        <v/>
      </c>
    </row>
    <row r="312" customFormat="false" ht="19.5" hidden="false" customHeight="true" outlineLevel="0" collapsed="false">
      <c r="A312" s="60" t="s">
        <v>625</v>
      </c>
      <c r="B312" s="61"/>
      <c r="C312" s="62"/>
      <c r="D312" s="63"/>
      <c r="E312" s="61"/>
      <c r="F312" s="61"/>
      <c r="G312" s="64" t="str">
        <f aca="false">IF(COUNTA(B312:F312)=0,"",IF(OR(LEN(A312&amp;"")=0,LEN(B312&amp;"")=0,LEN(C312&amp;"")=0,LEN(D312&amp;"")=0,LEN(E312&amp;"")=0),"REVISAR: faltan datos",IF(COUNTIFS(Gastos!$A$6:$A$205,B312,Gastos!$B$6:$B$205,"&lt;&gt;")&lt;&gt;1,"REVISAR: ID gasto inexistente/duplicado",IF(COUNTIFS($A$6:$A$405,A312)&gt;1,"REVISAR: ID pago duplicado",IF(D312&lt;=0,"REVISAR: importe",IF(OR(LEN(Datos!$B$20&amp;"")=0,C312&lt;Datos!$B$20,C312&gt;Datos!$B$23),"REVISAR: fecha fuera de intervalo",IF(E312="Efectivo","REVISAR: límites y recibí",IF(C312&gt;Datos!$B$21,"REVISAR: arts. 14.3 / 15.4","Sin alerta automática"))))))))</f>
        <v/>
      </c>
    </row>
    <row r="313" customFormat="false" ht="19.5" hidden="false" customHeight="true" outlineLevel="0" collapsed="false">
      <c r="A313" s="60" t="s">
        <v>626</v>
      </c>
      <c r="B313" s="61"/>
      <c r="C313" s="62"/>
      <c r="D313" s="63"/>
      <c r="E313" s="61"/>
      <c r="F313" s="61"/>
      <c r="G313" s="64" t="str">
        <f aca="false">IF(COUNTA(B313:F313)=0,"",IF(OR(LEN(A313&amp;"")=0,LEN(B313&amp;"")=0,LEN(C313&amp;"")=0,LEN(D313&amp;"")=0,LEN(E313&amp;"")=0),"REVISAR: faltan datos",IF(COUNTIFS(Gastos!$A$6:$A$205,B313,Gastos!$B$6:$B$205,"&lt;&gt;")&lt;&gt;1,"REVISAR: ID gasto inexistente/duplicado",IF(COUNTIFS($A$6:$A$405,A313)&gt;1,"REVISAR: ID pago duplicado",IF(D313&lt;=0,"REVISAR: importe",IF(OR(LEN(Datos!$B$20&amp;"")=0,C313&lt;Datos!$B$20,C313&gt;Datos!$B$23),"REVISAR: fecha fuera de intervalo",IF(E313="Efectivo","REVISAR: límites y recibí",IF(C313&gt;Datos!$B$21,"REVISAR: arts. 14.3 / 15.4","Sin alerta automática"))))))))</f>
        <v/>
      </c>
    </row>
    <row r="314" customFormat="false" ht="19.5" hidden="false" customHeight="true" outlineLevel="0" collapsed="false">
      <c r="A314" s="60" t="s">
        <v>627</v>
      </c>
      <c r="B314" s="61"/>
      <c r="C314" s="62"/>
      <c r="D314" s="63"/>
      <c r="E314" s="61"/>
      <c r="F314" s="61"/>
      <c r="G314" s="64" t="str">
        <f aca="false">IF(COUNTA(B314:F314)=0,"",IF(OR(LEN(A314&amp;"")=0,LEN(B314&amp;"")=0,LEN(C314&amp;"")=0,LEN(D314&amp;"")=0,LEN(E314&amp;"")=0),"REVISAR: faltan datos",IF(COUNTIFS(Gastos!$A$6:$A$205,B314,Gastos!$B$6:$B$205,"&lt;&gt;")&lt;&gt;1,"REVISAR: ID gasto inexistente/duplicado",IF(COUNTIFS($A$6:$A$405,A314)&gt;1,"REVISAR: ID pago duplicado",IF(D314&lt;=0,"REVISAR: importe",IF(OR(LEN(Datos!$B$20&amp;"")=0,C314&lt;Datos!$B$20,C314&gt;Datos!$B$23),"REVISAR: fecha fuera de intervalo",IF(E314="Efectivo","REVISAR: límites y recibí",IF(C314&gt;Datos!$B$21,"REVISAR: arts. 14.3 / 15.4","Sin alerta automática"))))))))</f>
        <v/>
      </c>
    </row>
    <row r="315" customFormat="false" ht="19.5" hidden="false" customHeight="true" outlineLevel="0" collapsed="false">
      <c r="A315" s="60" t="s">
        <v>628</v>
      </c>
      <c r="B315" s="61"/>
      <c r="C315" s="62"/>
      <c r="D315" s="63"/>
      <c r="E315" s="61"/>
      <c r="F315" s="61"/>
      <c r="G315" s="64" t="str">
        <f aca="false">IF(COUNTA(B315:F315)=0,"",IF(OR(LEN(A315&amp;"")=0,LEN(B315&amp;"")=0,LEN(C315&amp;"")=0,LEN(D315&amp;"")=0,LEN(E315&amp;"")=0),"REVISAR: faltan datos",IF(COUNTIFS(Gastos!$A$6:$A$205,B315,Gastos!$B$6:$B$205,"&lt;&gt;")&lt;&gt;1,"REVISAR: ID gasto inexistente/duplicado",IF(COUNTIFS($A$6:$A$405,A315)&gt;1,"REVISAR: ID pago duplicado",IF(D315&lt;=0,"REVISAR: importe",IF(OR(LEN(Datos!$B$20&amp;"")=0,C315&lt;Datos!$B$20,C315&gt;Datos!$B$23),"REVISAR: fecha fuera de intervalo",IF(E315="Efectivo","REVISAR: límites y recibí",IF(C315&gt;Datos!$B$21,"REVISAR: arts. 14.3 / 15.4","Sin alerta automática"))))))))</f>
        <v/>
      </c>
    </row>
    <row r="316" customFormat="false" ht="19.5" hidden="false" customHeight="true" outlineLevel="0" collapsed="false">
      <c r="A316" s="60" t="s">
        <v>629</v>
      </c>
      <c r="B316" s="61"/>
      <c r="C316" s="62"/>
      <c r="D316" s="63"/>
      <c r="E316" s="61"/>
      <c r="F316" s="61"/>
      <c r="G316" s="64" t="str">
        <f aca="false">IF(COUNTA(B316:F316)=0,"",IF(OR(LEN(A316&amp;"")=0,LEN(B316&amp;"")=0,LEN(C316&amp;"")=0,LEN(D316&amp;"")=0,LEN(E316&amp;"")=0),"REVISAR: faltan datos",IF(COUNTIFS(Gastos!$A$6:$A$205,B316,Gastos!$B$6:$B$205,"&lt;&gt;")&lt;&gt;1,"REVISAR: ID gasto inexistente/duplicado",IF(COUNTIFS($A$6:$A$405,A316)&gt;1,"REVISAR: ID pago duplicado",IF(D316&lt;=0,"REVISAR: importe",IF(OR(LEN(Datos!$B$20&amp;"")=0,C316&lt;Datos!$B$20,C316&gt;Datos!$B$23),"REVISAR: fecha fuera de intervalo",IF(E316="Efectivo","REVISAR: límites y recibí",IF(C316&gt;Datos!$B$21,"REVISAR: arts. 14.3 / 15.4","Sin alerta automática"))))))))</f>
        <v/>
      </c>
    </row>
    <row r="317" customFormat="false" ht="19.5" hidden="false" customHeight="true" outlineLevel="0" collapsed="false">
      <c r="A317" s="60" t="s">
        <v>630</v>
      </c>
      <c r="B317" s="61"/>
      <c r="C317" s="62"/>
      <c r="D317" s="63"/>
      <c r="E317" s="61"/>
      <c r="F317" s="61"/>
      <c r="G317" s="64" t="str">
        <f aca="false">IF(COUNTA(B317:F317)=0,"",IF(OR(LEN(A317&amp;"")=0,LEN(B317&amp;"")=0,LEN(C317&amp;"")=0,LEN(D317&amp;"")=0,LEN(E317&amp;"")=0),"REVISAR: faltan datos",IF(COUNTIFS(Gastos!$A$6:$A$205,B317,Gastos!$B$6:$B$205,"&lt;&gt;")&lt;&gt;1,"REVISAR: ID gasto inexistente/duplicado",IF(COUNTIFS($A$6:$A$405,A317)&gt;1,"REVISAR: ID pago duplicado",IF(D317&lt;=0,"REVISAR: importe",IF(OR(LEN(Datos!$B$20&amp;"")=0,C317&lt;Datos!$B$20,C317&gt;Datos!$B$23),"REVISAR: fecha fuera de intervalo",IF(E317="Efectivo","REVISAR: límites y recibí",IF(C317&gt;Datos!$B$21,"REVISAR: arts. 14.3 / 15.4","Sin alerta automática"))))))))</f>
        <v/>
      </c>
    </row>
    <row r="318" customFormat="false" ht="19.5" hidden="false" customHeight="true" outlineLevel="0" collapsed="false">
      <c r="A318" s="60" t="s">
        <v>631</v>
      </c>
      <c r="B318" s="61"/>
      <c r="C318" s="62"/>
      <c r="D318" s="63"/>
      <c r="E318" s="61"/>
      <c r="F318" s="61"/>
      <c r="G318" s="64" t="str">
        <f aca="false">IF(COUNTA(B318:F318)=0,"",IF(OR(LEN(A318&amp;"")=0,LEN(B318&amp;"")=0,LEN(C318&amp;"")=0,LEN(D318&amp;"")=0,LEN(E318&amp;"")=0),"REVISAR: faltan datos",IF(COUNTIFS(Gastos!$A$6:$A$205,B318,Gastos!$B$6:$B$205,"&lt;&gt;")&lt;&gt;1,"REVISAR: ID gasto inexistente/duplicado",IF(COUNTIFS($A$6:$A$405,A318)&gt;1,"REVISAR: ID pago duplicado",IF(D318&lt;=0,"REVISAR: importe",IF(OR(LEN(Datos!$B$20&amp;"")=0,C318&lt;Datos!$B$20,C318&gt;Datos!$B$23),"REVISAR: fecha fuera de intervalo",IF(E318="Efectivo","REVISAR: límites y recibí",IF(C318&gt;Datos!$B$21,"REVISAR: arts. 14.3 / 15.4","Sin alerta automática"))))))))</f>
        <v/>
      </c>
    </row>
    <row r="319" customFormat="false" ht="19.5" hidden="false" customHeight="true" outlineLevel="0" collapsed="false">
      <c r="A319" s="60" t="s">
        <v>632</v>
      </c>
      <c r="B319" s="61"/>
      <c r="C319" s="62"/>
      <c r="D319" s="63"/>
      <c r="E319" s="61"/>
      <c r="F319" s="61"/>
      <c r="G319" s="64" t="str">
        <f aca="false">IF(COUNTA(B319:F319)=0,"",IF(OR(LEN(A319&amp;"")=0,LEN(B319&amp;"")=0,LEN(C319&amp;"")=0,LEN(D319&amp;"")=0,LEN(E319&amp;"")=0),"REVISAR: faltan datos",IF(COUNTIFS(Gastos!$A$6:$A$205,B319,Gastos!$B$6:$B$205,"&lt;&gt;")&lt;&gt;1,"REVISAR: ID gasto inexistente/duplicado",IF(COUNTIFS($A$6:$A$405,A319)&gt;1,"REVISAR: ID pago duplicado",IF(D319&lt;=0,"REVISAR: importe",IF(OR(LEN(Datos!$B$20&amp;"")=0,C319&lt;Datos!$B$20,C319&gt;Datos!$B$23),"REVISAR: fecha fuera de intervalo",IF(E319="Efectivo","REVISAR: límites y recibí",IF(C319&gt;Datos!$B$21,"REVISAR: arts. 14.3 / 15.4","Sin alerta automática"))))))))</f>
        <v/>
      </c>
    </row>
    <row r="320" customFormat="false" ht="19.5" hidden="false" customHeight="true" outlineLevel="0" collapsed="false">
      <c r="A320" s="60" t="s">
        <v>633</v>
      </c>
      <c r="B320" s="61"/>
      <c r="C320" s="62"/>
      <c r="D320" s="63"/>
      <c r="E320" s="61"/>
      <c r="F320" s="61"/>
      <c r="G320" s="64" t="str">
        <f aca="false">IF(COUNTA(B320:F320)=0,"",IF(OR(LEN(A320&amp;"")=0,LEN(B320&amp;"")=0,LEN(C320&amp;"")=0,LEN(D320&amp;"")=0,LEN(E320&amp;"")=0),"REVISAR: faltan datos",IF(COUNTIFS(Gastos!$A$6:$A$205,B320,Gastos!$B$6:$B$205,"&lt;&gt;")&lt;&gt;1,"REVISAR: ID gasto inexistente/duplicado",IF(COUNTIFS($A$6:$A$405,A320)&gt;1,"REVISAR: ID pago duplicado",IF(D320&lt;=0,"REVISAR: importe",IF(OR(LEN(Datos!$B$20&amp;"")=0,C320&lt;Datos!$B$20,C320&gt;Datos!$B$23),"REVISAR: fecha fuera de intervalo",IF(E320="Efectivo","REVISAR: límites y recibí",IF(C320&gt;Datos!$B$21,"REVISAR: arts. 14.3 / 15.4","Sin alerta automática"))))))))</f>
        <v/>
      </c>
    </row>
    <row r="321" customFormat="false" ht="19.5" hidden="false" customHeight="true" outlineLevel="0" collapsed="false">
      <c r="A321" s="60" t="s">
        <v>634</v>
      </c>
      <c r="B321" s="61"/>
      <c r="C321" s="62"/>
      <c r="D321" s="63"/>
      <c r="E321" s="61"/>
      <c r="F321" s="61"/>
      <c r="G321" s="64" t="str">
        <f aca="false">IF(COUNTA(B321:F321)=0,"",IF(OR(LEN(A321&amp;"")=0,LEN(B321&amp;"")=0,LEN(C321&amp;"")=0,LEN(D321&amp;"")=0,LEN(E321&amp;"")=0),"REVISAR: faltan datos",IF(COUNTIFS(Gastos!$A$6:$A$205,B321,Gastos!$B$6:$B$205,"&lt;&gt;")&lt;&gt;1,"REVISAR: ID gasto inexistente/duplicado",IF(COUNTIFS($A$6:$A$405,A321)&gt;1,"REVISAR: ID pago duplicado",IF(D321&lt;=0,"REVISAR: importe",IF(OR(LEN(Datos!$B$20&amp;"")=0,C321&lt;Datos!$B$20,C321&gt;Datos!$B$23),"REVISAR: fecha fuera de intervalo",IF(E321="Efectivo","REVISAR: límites y recibí",IF(C321&gt;Datos!$B$21,"REVISAR: arts. 14.3 / 15.4","Sin alerta automática"))))))))</f>
        <v/>
      </c>
    </row>
    <row r="322" customFormat="false" ht="19.5" hidden="false" customHeight="true" outlineLevel="0" collapsed="false">
      <c r="A322" s="60" t="s">
        <v>635</v>
      </c>
      <c r="B322" s="61"/>
      <c r="C322" s="62"/>
      <c r="D322" s="63"/>
      <c r="E322" s="61"/>
      <c r="F322" s="61"/>
      <c r="G322" s="64" t="str">
        <f aca="false">IF(COUNTA(B322:F322)=0,"",IF(OR(LEN(A322&amp;"")=0,LEN(B322&amp;"")=0,LEN(C322&amp;"")=0,LEN(D322&amp;"")=0,LEN(E322&amp;"")=0),"REVISAR: faltan datos",IF(COUNTIFS(Gastos!$A$6:$A$205,B322,Gastos!$B$6:$B$205,"&lt;&gt;")&lt;&gt;1,"REVISAR: ID gasto inexistente/duplicado",IF(COUNTIFS($A$6:$A$405,A322)&gt;1,"REVISAR: ID pago duplicado",IF(D322&lt;=0,"REVISAR: importe",IF(OR(LEN(Datos!$B$20&amp;"")=0,C322&lt;Datos!$B$20,C322&gt;Datos!$B$23),"REVISAR: fecha fuera de intervalo",IF(E322="Efectivo","REVISAR: límites y recibí",IF(C322&gt;Datos!$B$21,"REVISAR: arts. 14.3 / 15.4","Sin alerta automática"))))))))</f>
        <v/>
      </c>
    </row>
    <row r="323" customFormat="false" ht="19.5" hidden="false" customHeight="true" outlineLevel="0" collapsed="false">
      <c r="A323" s="60" t="s">
        <v>636</v>
      </c>
      <c r="B323" s="61"/>
      <c r="C323" s="62"/>
      <c r="D323" s="63"/>
      <c r="E323" s="61"/>
      <c r="F323" s="61"/>
      <c r="G323" s="64" t="str">
        <f aca="false">IF(COUNTA(B323:F323)=0,"",IF(OR(LEN(A323&amp;"")=0,LEN(B323&amp;"")=0,LEN(C323&amp;"")=0,LEN(D323&amp;"")=0,LEN(E323&amp;"")=0),"REVISAR: faltan datos",IF(COUNTIFS(Gastos!$A$6:$A$205,B323,Gastos!$B$6:$B$205,"&lt;&gt;")&lt;&gt;1,"REVISAR: ID gasto inexistente/duplicado",IF(COUNTIFS($A$6:$A$405,A323)&gt;1,"REVISAR: ID pago duplicado",IF(D323&lt;=0,"REVISAR: importe",IF(OR(LEN(Datos!$B$20&amp;"")=0,C323&lt;Datos!$B$20,C323&gt;Datos!$B$23),"REVISAR: fecha fuera de intervalo",IF(E323="Efectivo","REVISAR: límites y recibí",IF(C323&gt;Datos!$B$21,"REVISAR: arts. 14.3 / 15.4","Sin alerta automática"))))))))</f>
        <v/>
      </c>
    </row>
    <row r="324" customFormat="false" ht="19.5" hidden="false" customHeight="true" outlineLevel="0" collapsed="false">
      <c r="A324" s="60" t="s">
        <v>637</v>
      </c>
      <c r="B324" s="61"/>
      <c r="C324" s="62"/>
      <c r="D324" s="63"/>
      <c r="E324" s="61"/>
      <c r="F324" s="61"/>
      <c r="G324" s="64" t="str">
        <f aca="false">IF(COUNTA(B324:F324)=0,"",IF(OR(LEN(A324&amp;"")=0,LEN(B324&amp;"")=0,LEN(C324&amp;"")=0,LEN(D324&amp;"")=0,LEN(E324&amp;"")=0),"REVISAR: faltan datos",IF(COUNTIFS(Gastos!$A$6:$A$205,B324,Gastos!$B$6:$B$205,"&lt;&gt;")&lt;&gt;1,"REVISAR: ID gasto inexistente/duplicado",IF(COUNTIFS($A$6:$A$405,A324)&gt;1,"REVISAR: ID pago duplicado",IF(D324&lt;=0,"REVISAR: importe",IF(OR(LEN(Datos!$B$20&amp;"")=0,C324&lt;Datos!$B$20,C324&gt;Datos!$B$23),"REVISAR: fecha fuera de intervalo",IF(E324="Efectivo","REVISAR: límites y recibí",IF(C324&gt;Datos!$B$21,"REVISAR: arts. 14.3 / 15.4","Sin alerta automática"))))))))</f>
        <v/>
      </c>
    </row>
    <row r="325" customFormat="false" ht="19.5" hidden="false" customHeight="true" outlineLevel="0" collapsed="false">
      <c r="A325" s="60" t="s">
        <v>638</v>
      </c>
      <c r="B325" s="61"/>
      <c r="C325" s="62"/>
      <c r="D325" s="63"/>
      <c r="E325" s="61"/>
      <c r="F325" s="61"/>
      <c r="G325" s="64" t="str">
        <f aca="false">IF(COUNTA(B325:F325)=0,"",IF(OR(LEN(A325&amp;"")=0,LEN(B325&amp;"")=0,LEN(C325&amp;"")=0,LEN(D325&amp;"")=0,LEN(E325&amp;"")=0),"REVISAR: faltan datos",IF(COUNTIFS(Gastos!$A$6:$A$205,B325,Gastos!$B$6:$B$205,"&lt;&gt;")&lt;&gt;1,"REVISAR: ID gasto inexistente/duplicado",IF(COUNTIFS($A$6:$A$405,A325)&gt;1,"REVISAR: ID pago duplicado",IF(D325&lt;=0,"REVISAR: importe",IF(OR(LEN(Datos!$B$20&amp;"")=0,C325&lt;Datos!$B$20,C325&gt;Datos!$B$23),"REVISAR: fecha fuera de intervalo",IF(E325="Efectivo","REVISAR: límites y recibí",IF(C325&gt;Datos!$B$21,"REVISAR: arts. 14.3 / 15.4","Sin alerta automática"))))))))</f>
        <v/>
      </c>
    </row>
    <row r="326" customFormat="false" ht="19.5" hidden="false" customHeight="true" outlineLevel="0" collapsed="false">
      <c r="A326" s="60" t="s">
        <v>639</v>
      </c>
      <c r="B326" s="61"/>
      <c r="C326" s="62"/>
      <c r="D326" s="63"/>
      <c r="E326" s="61"/>
      <c r="F326" s="61"/>
      <c r="G326" s="64" t="str">
        <f aca="false">IF(COUNTA(B326:F326)=0,"",IF(OR(LEN(A326&amp;"")=0,LEN(B326&amp;"")=0,LEN(C326&amp;"")=0,LEN(D326&amp;"")=0,LEN(E326&amp;"")=0),"REVISAR: faltan datos",IF(COUNTIFS(Gastos!$A$6:$A$205,B326,Gastos!$B$6:$B$205,"&lt;&gt;")&lt;&gt;1,"REVISAR: ID gasto inexistente/duplicado",IF(COUNTIFS($A$6:$A$405,A326)&gt;1,"REVISAR: ID pago duplicado",IF(D326&lt;=0,"REVISAR: importe",IF(OR(LEN(Datos!$B$20&amp;"")=0,C326&lt;Datos!$B$20,C326&gt;Datos!$B$23),"REVISAR: fecha fuera de intervalo",IF(E326="Efectivo","REVISAR: límites y recibí",IF(C326&gt;Datos!$B$21,"REVISAR: arts. 14.3 / 15.4","Sin alerta automática"))))))))</f>
        <v/>
      </c>
    </row>
    <row r="327" customFormat="false" ht="19.5" hidden="false" customHeight="true" outlineLevel="0" collapsed="false">
      <c r="A327" s="60" t="s">
        <v>640</v>
      </c>
      <c r="B327" s="61"/>
      <c r="C327" s="62"/>
      <c r="D327" s="63"/>
      <c r="E327" s="61"/>
      <c r="F327" s="61"/>
      <c r="G327" s="64" t="str">
        <f aca="false">IF(COUNTA(B327:F327)=0,"",IF(OR(LEN(A327&amp;"")=0,LEN(B327&amp;"")=0,LEN(C327&amp;"")=0,LEN(D327&amp;"")=0,LEN(E327&amp;"")=0),"REVISAR: faltan datos",IF(COUNTIFS(Gastos!$A$6:$A$205,B327,Gastos!$B$6:$B$205,"&lt;&gt;")&lt;&gt;1,"REVISAR: ID gasto inexistente/duplicado",IF(COUNTIFS($A$6:$A$405,A327)&gt;1,"REVISAR: ID pago duplicado",IF(D327&lt;=0,"REVISAR: importe",IF(OR(LEN(Datos!$B$20&amp;"")=0,C327&lt;Datos!$B$20,C327&gt;Datos!$B$23),"REVISAR: fecha fuera de intervalo",IF(E327="Efectivo","REVISAR: límites y recibí",IF(C327&gt;Datos!$B$21,"REVISAR: arts. 14.3 / 15.4","Sin alerta automática"))))))))</f>
        <v/>
      </c>
    </row>
    <row r="328" customFormat="false" ht="19.5" hidden="false" customHeight="true" outlineLevel="0" collapsed="false">
      <c r="A328" s="60" t="s">
        <v>641</v>
      </c>
      <c r="B328" s="61"/>
      <c r="C328" s="62"/>
      <c r="D328" s="63"/>
      <c r="E328" s="61"/>
      <c r="F328" s="61"/>
      <c r="G328" s="64" t="str">
        <f aca="false">IF(COUNTA(B328:F328)=0,"",IF(OR(LEN(A328&amp;"")=0,LEN(B328&amp;"")=0,LEN(C328&amp;"")=0,LEN(D328&amp;"")=0,LEN(E328&amp;"")=0),"REVISAR: faltan datos",IF(COUNTIFS(Gastos!$A$6:$A$205,B328,Gastos!$B$6:$B$205,"&lt;&gt;")&lt;&gt;1,"REVISAR: ID gasto inexistente/duplicado",IF(COUNTIFS($A$6:$A$405,A328)&gt;1,"REVISAR: ID pago duplicado",IF(D328&lt;=0,"REVISAR: importe",IF(OR(LEN(Datos!$B$20&amp;"")=0,C328&lt;Datos!$B$20,C328&gt;Datos!$B$23),"REVISAR: fecha fuera de intervalo",IF(E328="Efectivo","REVISAR: límites y recibí",IF(C328&gt;Datos!$B$21,"REVISAR: arts. 14.3 / 15.4","Sin alerta automática"))))))))</f>
        <v/>
      </c>
    </row>
    <row r="329" customFormat="false" ht="19.5" hidden="false" customHeight="true" outlineLevel="0" collapsed="false">
      <c r="A329" s="60" t="s">
        <v>642</v>
      </c>
      <c r="B329" s="61"/>
      <c r="C329" s="62"/>
      <c r="D329" s="63"/>
      <c r="E329" s="61"/>
      <c r="F329" s="61"/>
      <c r="G329" s="64" t="str">
        <f aca="false">IF(COUNTA(B329:F329)=0,"",IF(OR(LEN(A329&amp;"")=0,LEN(B329&amp;"")=0,LEN(C329&amp;"")=0,LEN(D329&amp;"")=0,LEN(E329&amp;"")=0),"REVISAR: faltan datos",IF(COUNTIFS(Gastos!$A$6:$A$205,B329,Gastos!$B$6:$B$205,"&lt;&gt;")&lt;&gt;1,"REVISAR: ID gasto inexistente/duplicado",IF(COUNTIFS($A$6:$A$405,A329)&gt;1,"REVISAR: ID pago duplicado",IF(D329&lt;=0,"REVISAR: importe",IF(OR(LEN(Datos!$B$20&amp;"")=0,C329&lt;Datos!$B$20,C329&gt;Datos!$B$23),"REVISAR: fecha fuera de intervalo",IF(E329="Efectivo","REVISAR: límites y recibí",IF(C329&gt;Datos!$B$21,"REVISAR: arts. 14.3 / 15.4","Sin alerta automática"))))))))</f>
        <v/>
      </c>
    </row>
    <row r="330" customFormat="false" ht="19.5" hidden="false" customHeight="true" outlineLevel="0" collapsed="false">
      <c r="A330" s="60" t="s">
        <v>643</v>
      </c>
      <c r="B330" s="61"/>
      <c r="C330" s="62"/>
      <c r="D330" s="63"/>
      <c r="E330" s="61"/>
      <c r="F330" s="61"/>
      <c r="G330" s="64" t="str">
        <f aca="false">IF(COUNTA(B330:F330)=0,"",IF(OR(LEN(A330&amp;"")=0,LEN(B330&amp;"")=0,LEN(C330&amp;"")=0,LEN(D330&amp;"")=0,LEN(E330&amp;"")=0),"REVISAR: faltan datos",IF(COUNTIFS(Gastos!$A$6:$A$205,B330,Gastos!$B$6:$B$205,"&lt;&gt;")&lt;&gt;1,"REVISAR: ID gasto inexistente/duplicado",IF(COUNTIFS($A$6:$A$405,A330)&gt;1,"REVISAR: ID pago duplicado",IF(D330&lt;=0,"REVISAR: importe",IF(OR(LEN(Datos!$B$20&amp;"")=0,C330&lt;Datos!$B$20,C330&gt;Datos!$B$23),"REVISAR: fecha fuera de intervalo",IF(E330="Efectivo","REVISAR: límites y recibí",IF(C330&gt;Datos!$B$21,"REVISAR: arts. 14.3 / 15.4","Sin alerta automática"))))))))</f>
        <v/>
      </c>
    </row>
    <row r="331" customFormat="false" ht="19.5" hidden="false" customHeight="true" outlineLevel="0" collapsed="false">
      <c r="A331" s="60" t="s">
        <v>644</v>
      </c>
      <c r="B331" s="61"/>
      <c r="C331" s="62"/>
      <c r="D331" s="63"/>
      <c r="E331" s="61"/>
      <c r="F331" s="61"/>
      <c r="G331" s="64" t="str">
        <f aca="false">IF(COUNTA(B331:F331)=0,"",IF(OR(LEN(A331&amp;"")=0,LEN(B331&amp;"")=0,LEN(C331&amp;"")=0,LEN(D331&amp;"")=0,LEN(E331&amp;"")=0),"REVISAR: faltan datos",IF(COUNTIFS(Gastos!$A$6:$A$205,B331,Gastos!$B$6:$B$205,"&lt;&gt;")&lt;&gt;1,"REVISAR: ID gasto inexistente/duplicado",IF(COUNTIFS($A$6:$A$405,A331)&gt;1,"REVISAR: ID pago duplicado",IF(D331&lt;=0,"REVISAR: importe",IF(OR(LEN(Datos!$B$20&amp;"")=0,C331&lt;Datos!$B$20,C331&gt;Datos!$B$23),"REVISAR: fecha fuera de intervalo",IF(E331="Efectivo","REVISAR: límites y recibí",IF(C331&gt;Datos!$B$21,"REVISAR: arts. 14.3 / 15.4","Sin alerta automática"))))))))</f>
        <v/>
      </c>
    </row>
    <row r="332" customFormat="false" ht="19.5" hidden="false" customHeight="true" outlineLevel="0" collapsed="false">
      <c r="A332" s="60" t="s">
        <v>645</v>
      </c>
      <c r="B332" s="61"/>
      <c r="C332" s="62"/>
      <c r="D332" s="63"/>
      <c r="E332" s="61"/>
      <c r="F332" s="61"/>
      <c r="G332" s="64" t="str">
        <f aca="false">IF(COUNTA(B332:F332)=0,"",IF(OR(LEN(A332&amp;"")=0,LEN(B332&amp;"")=0,LEN(C332&amp;"")=0,LEN(D332&amp;"")=0,LEN(E332&amp;"")=0),"REVISAR: faltan datos",IF(COUNTIFS(Gastos!$A$6:$A$205,B332,Gastos!$B$6:$B$205,"&lt;&gt;")&lt;&gt;1,"REVISAR: ID gasto inexistente/duplicado",IF(COUNTIFS($A$6:$A$405,A332)&gt;1,"REVISAR: ID pago duplicado",IF(D332&lt;=0,"REVISAR: importe",IF(OR(LEN(Datos!$B$20&amp;"")=0,C332&lt;Datos!$B$20,C332&gt;Datos!$B$23),"REVISAR: fecha fuera de intervalo",IF(E332="Efectivo","REVISAR: límites y recibí",IF(C332&gt;Datos!$B$21,"REVISAR: arts. 14.3 / 15.4","Sin alerta automática"))))))))</f>
        <v/>
      </c>
    </row>
    <row r="333" customFormat="false" ht="19.5" hidden="false" customHeight="true" outlineLevel="0" collapsed="false">
      <c r="A333" s="60" t="s">
        <v>646</v>
      </c>
      <c r="B333" s="61"/>
      <c r="C333" s="62"/>
      <c r="D333" s="63"/>
      <c r="E333" s="61"/>
      <c r="F333" s="61"/>
      <c r="G333" s="64" t="str">
        <f aca="false">IF(COUNTA(B333:F333)=0,"",IF(OR(LEN(A333&amp;"")=0,LEN(B333&amp;"")=0,LEN(C333&amp;"")=0,LEN(D333&amp;"")=0,LEN(E333&amp;"")=0),"REVISAR: faltan datos",IF(COUNTIFS(Gastos!$A$6:$A$205,B333,Gastos!$B$6:$B$205,"&lt;&gt;")&lt;&gt;1,"REVISAR: ID gasto inexistente/duplicado",IF(COUNTIFS($A$6:$A$405,A333)&gt;1,"REVISAR: ID pago duplicado",IF(D333&lt;=0,"REVISAR: importe",IF(OR(LEN(Datos!$B$20&amp;"")=0,C333&lt;Datos!$B$20,C333&gt;Datos!$B$23),"REVISAR: fecha fuera de intervalo",IF(E333="Efectivo","REVISAR: límites y recibí",IF(C333&gt;Datos!$B$21,"REVISAR: arts. 14.3 / 15.4","Sin alerta automática"))))))))</f>
        <v/>
      </c>
    </row>
    <row r="334" customFormat="false" ht="19.5" hidden="false" customHeight="true" outlineLevel="0" collapsed="false">
      <c r="A334" s="60" t="s">
        <v>647</v>
      </c>
      <c r="B334" s="61"/>
      <c r="C334" s="62"/>
      <c r="D334" s="63"/>
      <c r="E334" s="61"/>
      <c r="F334" s="61"/>
      <c r="G334" s="64" t="str">
        <f aca="false">IF(COUNTA(B334:F334)=0,"",IF(OR(LEN(A334&amp;"")=0,LEN(B334&amp;"")=0,LEN(C334&amp;"")=0,LEN(D334&amp;"")=0,LEN(E334&amp;"")=0),"REVISAR: faltan datos",IF(COUNTIFS(Gastos!$A$6:$A$205,B334,Gastos!$B$6:$B$205,"&lt;&gt;")&lt;&gt;1,"REVISAR: ID gasto inexistente/duplicado",IF(COUNTIFS($A$6:$A$405,A334)&gt;1,"REVISAR: ID pago duplicado",IF(D334&lt;=0,"REVISAR: importe",IF(OR(LEN(Datos!$B$20&amp;"")=0,C334&lt;Datos!$B$20,C334&gt;Datos!$B$23),"REVISAR: fecha fuera de intervalo",IF(E334="Efectivo","REVISAR: límites y recibí",IF(C334&gt;Datos!$B$21,"REVISAR: arts. 14.3 / 15.4","Sin alerta automática"))))))))</f>
        <v/>
      </c>
    </row>
    <row r="335" customFormat="false" ht="19.5" hidden="false" customHeight="true" outlineLevel="0" collapsed="false">
      <c r="A335" s="60" t="s">
        <v>648</v>
      </c>
      <c r="B335" s="61"/>
      <c r="C335" s="62"/>
      <c r="D335" s="63"/>
      <c r="E335" s="61"/>
      <c r="F335" s="61"/>
      <c r="G335" s="64" t="str">
        <f aca="false">IF(COUNTA(B335:F335)=0,"",IF(OR(LEN(A335&amp;"")=0,LEN(B335&amp;"")=0,LEN(C335&amp;"")=0,LEN(D335&amp;"")=0,LEN(E335&amp;"")=0),"REVISAR: faltan datos",IF(COUNTIFS(Gastos!$A$6:$A$205,B335,Gastos!$B$6:$B$205,"&lt;&gt;")&lt;&gt;1,"REVISAR: ID gasto inexistente/duplicado",IF(COUNTIFS($A$6:$A$405,A335)&gt;1,"REVISAR: ID pago duplicado",IF(D335&lt;=0,"REVISAR: importe",IF(OR(LEN(Datos!$B$20&amp;"")=0,C335&lt;Datos!$B$20,C335&gt;Datos!$B$23),"REVISAR: fecha fuera de intervalo",IF(E335="Efectivo","REVISAR: límites y recibí",IF(C335&gt;Datos!$B$21,"REVISAR: arts. 14.3 / 15.4","Sin alerta automática"))))))))</f>
        <v/>
      </c>
    </row>
    <row r="336" customFormat="false" ht="19.5" hidden="false" customHeight="true" outlineLevel="0" collapsed="false">
      <c r="A336" s="60" t="s">
        <v>649</v>
      </c>
      <c r="B336" s="61"/>
      <c r="C336" s="62"/>
      <c r="D336" s="63"/>
      <c r="E336" s="61"/>
      <c r="F336" s="61"/>
      <c r="G336" s="64" t="str">
        <f aca="false">IF(COUNTA(B336:F336)=0,"",IF(OR(LEN(A336&amp;"")=0,LEN(B336&amp;"")=0,LEN(C336&amp;"")=0,LEN(D336&amp;"")=0,LEN(E336&amp;"")=0),"REVISAR: faltan datos",IF(COUNTIFS(Gastos!$A$6:$A$205,B336,Gastos!$B$6:$B$205,"&lt;&gt;")&lt;&gt;1,"REVISAR: ID gasto inexistente/duplicado",IF(COUNTIFS($A$6:$A$405,A336)&gt;1,"REVISAR: ID pago duplicado",IF(D336&lt;=0,"REVISAR: importe",IF(OR(LEN(Datos!$B$20&amp;"")=0,C336&lt;Datos!$B$20,C336&gt;Datos!$B$23),"REVISAR: fecha fuera de intervalo",IF(E336="Efectivo","REVISAR: límites y recibí",IF(C336&gt;Datos!$B$21,"REVISAR: arts. 14.3 / 15.4","Sin alerta automática"))))))))</f>
        <v/>
      </c>
    </row>
    <row r="337" customFormat="false" ht="19.5" hidden="false" customHeight="true" outlineLevel="0" collapsed="false">
      <c r="A337" s="60" t="s">
        <v>650</v>
      </c>
      <c r="B337" s="61"/>
      <c r="C337" s="62"/>
      <c r="D337" s="63"/>
      <c r="E337" s="61"/>
      <c r="F337" s="61"/>
      <c r="G337" s="64" t="str">
        <f aca="false">IF(COUNTA(B337:F337)=0,"",IF(OR(LEN(A337&amp;"")=0,LEN(B337&amp;"")=0,LEN(C337&amp;"")=0,LEN(D337&amp;"")=0,LEN(E337&amp;"")=0),"REVISAR: faltan datos",IF(COUNTIFS(Gastos!$A$6:$A$205,B337,Gastos!$B$6:$B$205,"&lt;&gt;")&lt;&gt;1,"REVISAR: ID gasto inexistente/duplicado",IF(COUNTIFS($A$6:$A$405,A337)&gt;1,"REVISAR: ID pago duplicado",IF(D337&lt;=0,"REVISAR: importe",IF(OR(LEN(Datos!$B$20&amp;"")=0,C337&lt;Datos!$B$20,C337&gt;Datos!$B$23),"REVISAR: fecha fuera de intervalo",IF(E337="Efectivo","REVISAR: límites y recibí",IF(C337&gt;Datos!$B$21,"REVISAR: arts. 14.3 / 15.4","Sin alerta automática"))))))))</f>
        <v/>
      </c>
    </row>
    <row r="338" customFormat="false" ht="19.5" hidden="false" customHeight="true" outlineLevel="0" collapsed="false">
      <c r="A338" s="60" t="s">
        <v>651</v>
      </c>
      <c r="B338" s="61"/>
      <c r="C338" s="62"/>
      <c r="D338" s="63"/>
      <c r="E338" s="61"/>
      <c r="F338" s="61"/>
      <c r="G338" s="64" t="str">
        <f aca="false">IF(COUNTA(B338:F338)=0,"",IF(OR(LEN(A338&amp;"")=0,LEN(B338&amp;"")=0,LEN(C338&amp;"")=0,LEN(D338&amp;"")=0,LEN(E338&amp;"")=0),"REVISAR: faltan datos",IF(COUNTIFS(Gastos!$A$6:$A$205,B338,Gastos!$B$6:$B$205,"&lt;&gt;")&lt;&gt;1,"REVISAR: ID gasto inexistente/duplicado",IF(COUNTIFS($A$6:$A$405,A338)&gt;1,"REVISAR: ID pago duplicado",IF(D338&lt;=0,"REVISAR: importe",IF(OR(LEN(Datos!$B$20&amp;"")=0,C338&lt;Datos!$B$20,C338&gt;Datos!$B$23),"REVISAR: fecha fuera de intervalo",IF(E338="Efectivo","REVISAR: límites y recibí",IF(C338&gt;Datos!$B$21,"REVISAR: arts. 14.3 / 15.4","Sin alerta automática"))))))))</f>
        <v/>
      </c>
    </row>
    <row r="339" customFormat="false" ht="19.5" hidden="false" customHeight="true" outlineLevel="0" collapsed="false">
      <c r="A339" s="60" t="s">
        <v>652</v>
      </c>
      <c r="B339" s="61"/>
      <c r="C339" s="62"/>
      <c r="D339" s="63"/>
      <c r="E339" s="61"/>
      <c r="F339" s="61"/>
      <c r="G339" s="64" t="str">
        <f aca="false">IF(COUNTA(B339:F339)=0,"",IF(OR(LEN(A339&amp;"")=0,LEN(B339&amp;"")=0,LEN(C339&amp;"")=0,LEN(D339&amp;"")=0,LEN(E339&amp;"")=0),"REVISAR: faltan datos",IF(COUNTIFS(Gastos!$A$6:$A$205,B339,Gastos!$B$6:$B$205,"&lt;&gt;")&lt;&gt;1,"REVISAR: ID gasto inexistente/duplicado",IF(COUNTIFS($A$6:$A$405,A339)&gt;1,"REVISAR: ID pago duplicado",IF(D339&lt;=0,"REVISAR: importe",IF(OR(LEN(Datos!$B$20&amp;"")=0,C339&lt;Datos!$B$20,C339&gt;Datos!$B$23),"REVISAR: fecha fuera de intervalo",IF(E339="Efectivo","REVISAR: límites y recibí",IF(C339&gt;Datos!$B$21,"REVISAR: arts. 14.3 / 15.4","Sin alerta automática"))))))))</f>
        <v/>
      </c>
    </row>
    <row r="340" customFormat="false" ht="19.5" hidden="false" customHeight="true" outlineLevel="0" collapsed="false">
      <c r="A340" s="60" t="s">
        <v>653</v>
      </c>
      <c r="B340" s="61"/>
      <c r="C340" s="62"/>
      <c r="D340" s="63"/>
      <c r="E340" s="61"/>
      <c r="F340" s="61"/>
      <c r="G340" s="64" t="str">
        <f aca="false">IF(COUNTA(B340:F340)=0,"",IF(OR(LEN(A340&amp;"")=0,LEN(B340&amp;"")=0,LEN(C340&amp;"")=0,LEN(D340&amp;"")=0,LEN(E340&amp;"")=0),"REVISAR: faltan datos",IF(COUNTIFS(Gastos!$A$6:$A$205,B340,Gastos!$B$6:$B$205,"&lt;&gt;")&lt;&gt;1,"REVISAR: ID gasto inexistente/duplicado",IF(COUNTIFS($A$6:$A$405,A340)&gt;1,"REVISAR: ID pago duplicado",IF(D340&lt;=0,"REVISAR: importe",IF(OR(LEN(Datos!$B$20&amp;"")=0,C340&lt;Datos!$B$20,C340&gt;Datos!$B$23),"REVISAR: fecha fuera de intervalo",IF(E340="Efectivo","REVISAR: límites y recibí",IF(C340&gt;Datos!$B$21,"REVISAR: arts. 14.3 / 15.4","Sin alerta automática"))))))))</f>
        <v/>
      </c>
    </row>
    <row r="341" customFormat="false" ht="19.5" hidden="false" customHeight="true" outlineLevel="0" collapsed="false">
      <c r="A341" s="60" t="s">
        <v>654</v>
      </c>
      <c r="B341" s="61"/>
      <c r="C341" s="62"/>
      <c r="D341" s="63"/>
      <c r="E341" s="61"/>
      <c r="F341" s="61"/>
      <c r="G341" s="64" t="str">
        <f aca="false">IF(COUNTA(B341:F341)=0,"",IF(OR(LEN(A341&amp;"")=0,LEN(B341&amp;"")=0,LEN(C341&amp;"")=0,LEN(D341&amp;"")=0,LEN(E341&amp;"")=0),"REVISAR: faltan datos",IF(COUNTIFS(Gastos!$A$6:$A$205,B341,Gastos!$B$6:$B$205,"&lt;&gt;")&lt;&gt;1,"REVISAR: ID gasto inexistente/duplicado",IF(COUNTIFS($A$6:$A$405,A341)&gt;1,"REVISAR: ID pago duplicado",IF(D341&lt;=0,"REVISAR: importe",IF(OR(LEN(Datos!$B$20&amp;"")=0,C341&lt;Datos!$B$20,C341&gt;Datos!$B$23),"REVISAR: fecha fuera de intervalo",IF(E341="Efectivo","REVISAR: límites y recibí",IF(C341&gt;Datos!$B$21,"REVISAR: arts. 14.3 / 15.4","Sin alerta automática"))))))))</f>
        <v/>
      </c>
    </row>
    <row r="342" customFormat="false" ht="19.5" hidden="false" customHeight="true" outlineLevel="0" collapsed="false">
      <c r="A342" s="60" t="s">
        <v>655</v>
      </c>
      <c r="B342" s="61"/>
      <c r="C342" s="62"/>
      <c r="D342" s="63"/>
      <c r="E342" s="61"/>
      <c r="F342" s="61"/>
      <c r="G342" s="64" t="str">
        <f aca="false">IF(COUNTA(B342:F342)=0,"",IF(OR(LEN(A342&amp;"")=0,LEN(B342&amp;"")=0,LEN(C342&amp;"")=0,LEN(D342&amp;"")=0,LEN(E342&amp;"")=0),"REVISAR: faltan datos",IF(COUNTIFS(Gastos!$A$6:$A$205,B342,Gastos!$B$6:$B$205,"&lt;&gt;")&lt;&gt;1,"REVISAR: ID gasto inexistente/duplicado",IF(COUNTIFS($A$6:$A$405,A342)&gt;1,"REVISAR: ID pago duplicado",IF(D342&lt;=0,"REVISAR: importe",IF(OR(LEN(Datos!$B$20&amp;"")=0,C342&lt;Datos!$B$20,C342&gt;Datos!$B$23),"REVISAR: fecha fuera de intervalo",IF(E342="Efectivo","REVISAR: límites y recibí",IF(C342&gt;Datos!$B$21,"REVISAR: arts. 14.3 / 15.4","Sin alerta automática"))))))))</f>
        <v/>
      </c>
    </row>
    <row r="343" customFormat="false" ht="19.5" hidden="false" customHeight="true" outlineLevel="0" collapsed="false">
      <c r="A343" s="60" t="s">
        <v>656</v>
      </c>
      <c r="B343" s="61"/>
      <c r="C343" s="62"/>
      <c r="D343" s="63"/>
      <c r="E343" s="61"/>
      <c r="F343" s="61"/>
      <c r="G343" s="64" t="str">
        <f aca="false">IF(COUNTA(B343:F343)=0,"",IF(OR(LEN(A343&amp;"")=0,LEN(B343&amp;"")=0,LEN(C343&amp;"")=0,LEN(D343&amp;"")=0,LEN(E343&amp;"")=0),"REVISAR: faltan datos",IF(COUNTIFS(Gastos!$A$6:$A$205,B343,Gastos!$B$6:$B$205,"&lt;&gt;")&lt;&gt;1,"REVISAR: ID gasto inexistente/duplicado",IF(COUNTIFS($A$6:$A$405,A343)&gt;1,"REVISAR: ID pago duplicado",IF(D343&lt;=0,"REVISAR: importe",IF(OR(LEN(Datos!$B$20&amp;"")=0,C343&lt;Datos!$B$20,C343&gt;Datos!$B$23),"REVISAR: fecha fuera de intervalo",IF(E343="Efectivo","REVISAR: límites y recibí",IF(C343&gt;Datos!$B$21,"REVISAR: arts. 14.3 / 15.4","Sin alerta automática"))))))))</f>
        <v/>
      </c>
    </row>
    <row r="344" customFormat="false" ht="19.5" hidden="false" customHeight="true" outlineLevel="0" collapsed="false">
      <c r="A344" s="60" t="s">
        <v>657</v>
      </c>
      <c r="B344" s="61"/>
      <c r="C344" s="62"/>
      <c r="D344" s="63"/>
      <c r="E344" s="61"/>
      <c r="F344" s="61"/>
      <c r="G344" s="64" t="str">
        <f aca="false">IF(COUNTA(B344:F344)=0,"",IF(OR(LEN(A344&amp;"")=0,LEN(B344&amp;"")=0,LEN(C344&amp;"")=0,LEN(D344&amp;"")=0,LEN(E344&amp;"")=0),"REVISAR: faltan datos",IF(COUNTIFS(Gastos!$A$6:$A$205,B344,Gastos!$B$6:$B$205,"&lt;&gt;")&lt;&gt;1,"REVISAR: ID gasto inexistente/duplicado",IF(COUNTIFS($A$6:$A$405,A344)&gt;1,"REVISAR: ID pago duplicado",IF(D344&lt;=0,"REVISAR: importe",IF(OR(LEN(Datos!$B$20&amp;"")=0,C344&lt;Datos!$B$20,C344&gt;Datos!$B$23),"REVISAR: fecha fuera de intervalo",IF(E344="Efectivo","REVISAR: límites y recibí",IF(C344&gt;Datos!$B$21,"REVISAR: arts. 14.3 / 15.4","Sin alerta automática"))))))))</f>
        <v/>
      </c>
    </row>
    <row r="345" customFormat="false" ht="19.5" hidden="false" customHeight="true" outlineLevel="0" collapsed="false">
      <c r="A345" s="60" t="s">
        <v>658</v>
      </c>
      <c r="B345" s="61"/>
      <c r="C345" s="62"/>
      <c r="D345" s="63"/>
      <c r="E345" s="61"/>
      <c r="F345" s="61"/>
      <c r="G345" s="64" t="str">
        <f aca="false">IF(COUNTA(B345:F345)=0,"",IF(OR(LEN(A345&amp;"")=0,LEN(B345&amp;"")=0,LEN(C345&amp;"")=0,LEN(D345&amp;"")=0,LEN(E345&amp;"")=0),"REVISAR: faltan datos",IF(COUNTIFS(Gastos!$A$6:$A$205,B345,Gastos!$B$6:$B$205,"&lt;&gt;")&lt;&gt;1,"REVISAR: ID gasto inexistente/duplicado",IF(COUNTIFS($A$6:$A$405,A345)&gt;1,"REVISAR: ID pago duplicado",IF(D345&lt;=0,"REVISAR: importe",IF(OR(LEN(Datos!$B$20&amp;"")=0,C345&lt;Datos!$B$20,C345&gt;Datos!$B$23),"REVISAR: fecha fuera de intervalo",IF(E345="Efectivo","REVISAR: límites y recibí",IF(C345&gt;Datos!$B$21,"REVISAR: arts. 14.3 / 15.4","Sin alerta automática"))))))))</f>
        <v/>
      </c>
    </row>
    <row r="346" customFormat="false" ht="19.5" hidden="false" customHeight="true" outlineLevel="0" collapsed="false">
      <c r="A346" s="60" t="s">
        <v>659</v>
      </c>
      <c r="B346" s="61"/>
      <c r="C346" s="62"/>
      <c r="D346" s="63"/>
      <c r="E346" s="61"/>
      <c r="F346" s="61"/>
      <c r="G346" s="64" t="str">
        <f aca="false">IF(COUNTA(B346:F346)=0,"",IF(OR(LEN(A346&amp;"")=0,LEN(B346&amp;"")=0,LEN(C346&amp;"")=0,LEN(D346&amp;"")=0,LEN(E346&amp;"")=0),"REVISAR: faltan datos",IF(COUNTIFS(Gastos!$A$6:$A$205,B346,Gastos!$B$6:$B$205,"&lt;&gt;")&lt;&gt;1,"REVISAR: ID gasto inexistente/duplicado",IF(COUNTIFS($A$6:$A$405,A346)&gt;1,"REVISAR: ID pago duplicado",IF(D346&lt;=0,"REVISAR: importe",IF(OR(LEN(Datos!$B$20&amp;"")=0,C346&lt;Datos!$B$20,C346&gt;Datos!$B$23),"REVISAR: fecha fuera de intervalo",IF(E346="Efectivo","REVISAR: límites y recibí",IF(C346&gt;Datos!$B$21,"REVISAR: arts. 14.3 / 15.4","Sin alerta automática"))))))))</f>
        <v/>
      </c>
    </row>
    <row r="347" customFormat="false" ht="19.5" hidden="false" customHeight="true" outlineLevel="0" collapsed="false">
      <c r="A347" s="60" t="s">
        <v>660</v>
      </c>
      <c r="B347" s="61"/>
      <c r="C347" s="62"/>
      <c r="D347" s="63"/>
      <c r="E347" s="61"/>
      <c r="F347" s="61"/>
      <c r="G347" s="64" t="str">
        <f aca="false">IF(COUNTA(B347:F347)=0,"",IF(OR(LEN(A347&amp;"")=0,LEN(B347&amp;"")=0,LEN(C347&amp;"")=0,LEN(D347&amp;"")=0,LEN(E347&amp;"")=0),"REVISAR: faltan datos",IF(COUNTIFS(Gastos!$A$6:$A$205,B347,Gastos!$B$6:$B$205,"&lt;&gt;")&lt;&gt;1,"REVISAR: ID gasto inexistente/duplicado",IF(COUNTIFS($A$6:$A$405,A347)&gt;1,"REVISAR: ID pago duplicado",IF(D347&lt;=0,"REVISAR: importe",IF(OR(LEN(Datos!$B$20&amp;"")=0,C347&lt;Datos!$B$20,C347&gt;Datos!$B$23),"REVISAR: fecha fuera de intervalo",IF(E347="Efectivo","REVISAR: límites y recibí",IF(C347&gt;Datos!$B$21,"REVISAR: arts. 14.3 / 15.4","Sin alerta automática"))))))))</f>
        <v/>
      </c>
    </row>
    <row r="348" customFormat="false" ht="19.5" hidden="false" customHeight="true" outlineLevel="0" collapsed="false">
      <c r="A348" s="60" t="s">
        <v>661</v>
      </c>
      <c r="B348" s="61"/>
      <c r="C348" s="62"/>
      <c r="D348" s="63"/>
      <c r="E348" s="61"/>
      <c r="F348" s="61"/>
      <c r="G348" s="64" t="str">
        <f aca="false">IF(COUNTA(B348:F348)=0,"",IF(OR(LEN(A348&amp;"")=0,LEN(B348&amp;"")=0,LEN(C348&amp;"")=0,LEN(D348&amp;"")=0,LEN(E348&amp;"")=0),"REVISAR: faltan datos",IF(COUNTIFS(Gastos!$A$6:$A$205,B348,Gastos!$B$6:$B$205,"&lt;&gt;")&lt;&gt;1,"REVISAR: ID gasto inexistente/duplicado",IF(COUNTIFS($A$6:$A$405,A348)&gt;1,"REVISAR: ID pago duplicado",IF(D348&lt;=0,"REVISAR: importe",IF(OR(LEN(Datos!$B$20&amp;"")=0,C348&lt;Datos!$B$20,C348&gt;Datos!$B$23),"REVISAR: fecha fuera de intervalo",IF(E348="Efectivo","REVISAR: límites y recibí",IF(C348&gt;Datos!$B$21,"REVISAR: arts. 14.3 / 15.4","Sin alerta automática"))))))))</f>
        <v/>
      </c>
    </row>
    <row r="349" customFormat="false" ht="19.5" hidden="false" customHeight="true" outlineLevel="0" collapsed="false">
      <c r="A349" s="60" t="s">
        <v>662</v>
      </c>
      <c r="B349" s="61"/>
      <c r="C349" s="62"/>
      <c r="D349" s="63"/>
      <c r="E349" s="61"/>
      <c r="F349" s="61"/>
      <c r="G349" s="64" t="str">
        <f aca="false">IF(COUNTA(B349:F349)=0,"",IF(OR(LEN(A349&amp;"")=0,LEN(B349&amp;"")=0,LEN(C349&amp;"")=0,LEN(D349&amp;"")=0,LEN(E349&amp;"")=0),"REVISAR: faltan datos",IF(COUNTIFS(Gastos!$A$6:$A$205,B349,Gastos!$B$6:$B$205,"&lt;&gt;")&lt;&gt;1,"REVISAR: ID gasto inexistente/duplicado",IF(COUNTIFS($A$6:$A$405,A349)&gt;1,"REVISAR: ID pago duplicado",IF(D349&lt;=0,"REVISAR: importe",IF(OR(LEN(Datos!$B$20&amp;"")=0,C349&lt;Datos!$B$20,C349&gt;Datos!$B$23),"REVISAR: fecha fuera de intervalo",IF(E349="Efectivo","REVISAR: límites y recibí",IF(C349&gt;Datos!$B$21,"REVISAR: arts. 14.3 / 15.4","Sin alerta automática"))))))))</f>
        <v/>
      </c>
    </row>
    <row r="350" customFormat="false" ht="19.5" hidden="false" customHeight="true" outlineLevel="0" collapsed="false">
      <c r="A350" s="60" t="s">
        <v>663</v>
      </c>
      <c r="B350" s="61"/>
      <c r="C350" s="62"/>
      <c r="D350" s="63"/>
      <c r="E350" s="61"/>
      <c r="F350" s="61"/>
      <c r="G350" s="64" t="str">
        <f aca="false">IF(COUNTA(B350:F350)=0,"",IF(OR(LEN(A350&amp;"")=0,LEN(B350&amp;"")=0,LEN(C350&amp;"")=0,LEN(D350&amp;"")=0,LEN(E350&amp;"")=0),"REVISAR: faltan datos",IF(COUNTIFS(Gastos!$A$6:$A$205,B350,Gastos!$B$6:$B$205,"&lt;&gt;")&lt;&gt;1,"REVISAR: ID gasto inexistente/duplicado",IF(COUNTIFS($A$6:$A$405,A350)&gt;1,"REVISAR: ID pago duplicado",IF(D350&lt;=0,"REVISAR: importe",IF(OR(LEN(Datos!$B$20&amp;"")=0,C350&lt;Datos!$B$20,C350&gt;Datos!$B$23),"REVISAR: fecha fuera de intervalo",IF(E350="Efectivo","REVISAR: límites y recibí",IF(C350&gt;Datos!$B$21,"REVISAR: arts. 14.3 / 15.4","Sin alerta automática"))))))))</f>
        <v/>
      </c>
    </row>
    <row r="351" customFormat="false" ht="19.5" hidden="false" customHeight="true" outlineLevel="0" collapsed="false">
      <c r="A351" s="60" t="s">
        <v>664</v>
      </c>
      <c r="B351" s="61"/>
      <c r="C351" s="62"/>
      <c r="D351" s="63"/>
      <c r="E351" s="61"/>
      <c r="F351" s="61"/>
      <c r="G351" s="64" t="str">
        <f aca="false">IF(COUNTA(B351:F351)=0,"",IF(OR(LEN(A351&amp;"")=0,LEN(B351&amp;"")=0,LEN(C351&amp;"")=0,LEN(D351&amp;"")=0,LEN(E351&amp;"")=0),"REVISAR: faltan datos",IF(COUNTIFS(Gastos!$A$6:$A$205,B351,Gastos!$B$6:$B$205,"&lt;&gt;")&lt;&gt;1,"REVISAR: ID gasto inexistente/duplicado",IF(COUNTIFS($A$6:$A$405,A351)&gt;1,"REVISAR: ID pago duplicado",IF(D351&lt;=0,"REVISAR: importe",IF(OR(LEN(Datos!$B$20&amp;"")=0,C351&lt;Datos!$B$20,C351&gt;Datos!$B$23),"REVISAR: fecha fuera de intervalo",IF(E351="Efectivo","REVISAR: límites y recibí",IF(C351&gt;Datos!$B$21,"REVISAR: arts. 14.3 / 15.4","Sin alerta automática"))))))))</f>
        <v/>
      </c>
    </row>
    <row r="352" customFormat="false" ht="19.5" hidden="false" customHeight="true" outlineLevel="0" collapsed="false">
      <c r="A352" s="60" t="s">
        <v>665</v>
      </c>
      <c r="B352" s="61"/>
      <c r="C352" s="62"/>
      <c r="D352" s="63"/>
      <c r="E352" s="61"/>
      <c r="F352" s="61"/>
      <c r="G352" s="64" t="str">
        <f aca="false">IF(COUNTA(B352:F352)=0,"",IF(OR(LEN(A352&amp;"")=0,LEN(B352&amp;"")=0,LEN(C352&amp;"")=0,LEN(D352&amp;"")=0,LEN(E352&amp;"")=0),"REVISAR: faltan datos",IF(COUNTIFS(Gastos!$A$6:$A$205,B352,Gastos!$B$6:$B$205,"&lt;&gt;")&lt;&gt;1,"REVISAR: ID gasto inexistente/duplicado",IF(COUNTIFS($A$6:$A$405,A352)&gt;1,"REVISAR: ID pago duplicado",IF(D352&lt;=0,"REVISAR: importe",IF(OR(LEN(Datos!$B$20&amp;"")=0,C352&lt;Datos!$B$20,C352&gt;Datos!$B$23),"REVISAR: fecha fuera de intervalo",IF(E352="Efectivo","REVISAR: límites y recibí",IF(C352&gt;Datos!$B$21,"REVISAR: arts. 14.3 / 15.4","Sin alerta automática"))))))))</f>
        <v/>
      </c>
    </row>
    <row r="353" customFormat="false" ht="19.5" hidden="false" customHeight="true" outlineLevel="0" collapsed="false">
      <c r="A353" s="60" t="s">
        <v>666</v>
      </c>
      <c r="B353" s="61"/>
      <c r="C353" s="62"/>
      <c r="D353" s="63"/>
      <c r="E353" s="61"/>
      <c r="F353" s="61"/>
      <c r="G353" s="64" t="str">
        <f aca="false">IF(COUNTA(B353:F353)=0,"",IF(OR(LEN(A353&amp;"")=0,LEN(B353&amp;"")=0,LEN(C353&amp;"")=0,LEN(D353&amp;"")=0,LEN(E353&amp;"")=0),"REVISAR: faltan datos",IF(COUNTIFS(Gastos!$A$6:$A$205,B353,Gastos!$B$6:$B$205,"&lt;&gt;")&lt;&gt;1,"REVISAR: ID gasto inexistente/duplicado",IF(COUNTIFS($A$6:$A$405,A353)&gt;1,"REVISAR: ID pago duplicado",IF(D353&lt;=0,"REVISAR: importe",IF(OR(LEN(Datos!$B$20&amp;"")=0,C353&lt;Datos!$B$20,C353&gt;Datos!$B$23),"REVISAR: fecha fuera de intervalo",IF(E353="Efectivo","REVISAR: límites y recibí",IF(C353&gt;Datos!$B$21,"REVISAR: arts. 14.3 / 15.4","Sin alerta automática"))))))))</f>
        <v/>
      </c>
    </row>
    <row r="354" customFormat="false" ht="19.5" hidden="false" customHeight="true" outlineLevel="0" collapsed="false">
      <c r="A354" s="60" t="s">
        <v>667</v>
      </c>
      <c r="B354" s="61"/>
      <c r="C354" s="62"/>
      <c r="D354" s="63"/>
      <c r="E354" s="61"/>
      <c r="F354" s="61"/>
      <c r="G354" s="64" t="str">
        <f aca="false">IF(COUNTA(B354:F354)=0,"",IF(OR(LEN(A354&amp;"")=0,LEN(B354&amp;"")=0,LEN(C354&amp;"")=0,LEN(D354&amp;"")=0,LEN(E354&amp;"")=0),"REVISAR: faltan datos",IF(COUNTIFS(Gastos!$A$6:$A$205,B354,Gastos!$B$6:$B$205,"&lt;&gt;")&lt;&gt;1,"REVISAR: ID gasto inexistente/duplicado",IF(COUNTIFS($A$6:$A$405,A354)&gt;1,"REVISAR: ID pago duplicado",IF(D354&lt;=0,"REVISAR: importe",IF(OR(LEN(Datos!$B$20&amp;"")=0,C354&lt;Datos!$B$20,C354&gt;Datos!$B$23),"REVISAR: fecha fuera de intervalo",IF(E354="Efectivo","REVISAR: límites y recibí",IF(C354&gt;Datos!$B$21,"REVISAR: arts. 14.3 / 15.4","Sin alerta automática"))))))))</f>
        <v/>
      </c>
    </row>
    <row r="355" customFormat="false" ht="19.5" hidden="false" customHeight="true" outlineLevel="0" collapsed="false">
      <c r="A355" s="60" t="s">
        <v>668</v>
      </c>
      <c r="B355" s="61"/>
      <c r="C355" s="62"/>
      <c r="D355" s="63"/>
      <c r="E355" s="61"/>
      <c r="F355" s="61"/>
      <c r="G355" s="64" t="str">
        <f aca="false">IF(COUNTA(B355:F355)=0,"",IF(OR(LEN(A355&amp;"")=0,LEN(B355&amp;"")=0,LEN(C355&amp;"")=0,LEN(D355&amp;"")=0,LEN(E355&amp;"")=0),"REVISAR: faltan datos",IF(COUNTIFS(Gastos!$A$6:$A$205,B355,Gastos!$B$6:$B$205,"&lt;&gt;")&lt;&gt;1,"REVISAR: ID gasto inexistente/duplicado",IF(COUNTIFS($A$6:$A$405,A355)&gt;1,"REVISAR: ID pago duplicado",IF(D355&lt;=0,"REVISAR: importe",IF(OR(LEN(Datos!$B$20&amp;"")=0,C355&lt;Datos!$B$20,C355&gt;Datos!$B$23),"REVISAR: fecha fuera de intervalo",IF(E355="Efectivo","REVISAR: límites y recibí",IF(C355&gt;Datos!$B$21,"REVISAR: arts. 14.3 / 15.4","Sin alerta automática"))))))))</f>
        <v/>
      </c>
    </row>
    <row r="356" customFormat="false" ht="19.5" hidden="false" customHeight="true" outlineLevel="0" collapsed="false">
      <c r="A356" s="60" t="s">
        <v>669</v>
      </c>
      <c r="B356" s="61"/>
      <c r="C356" s="62"/>
      <c r="D356" s="63"/>
      <c r="E356" s="61"/>
      <c r="F356" s="61"/>
      <c r="G356" s="64" t="str">
        <f aca="false">IF(COUNTA(B356:F356)=0,"",IF(OR(LEN(A356&amp;"")=0,LEN(B356&amp;"")=0,LEN(C356&amp;"")=0,LEN(D356&amp;"")=0,LEN(E356&amp;"")=0),"REVISAR: faltan datos",IF(COUNTIFS(Gastos!$A$6:$A$205,B356,Gastos!$B$6:$B$205,"&lt;&gt;")&lt;&gt;1,"REVISAR: ID gasto inexistente/duplicado",IF(COUNTIFS($A$6:$A$405,A356)&gt;1,"REVISAR: ID pago duplicado",IF(D356&lt;=0,"REVISAR: importe",IF(OR(LEN(Datos!$B$20&amp;"")=0,C356&lt;Datos!$B$20,C356&gt;Datos!$B$23),"REVISAR: fecha fuera de intervalo",IF(E356="Efectivo","REVISAR: límites y recibí",IF(C356&gt;Datos!$B$21,"REVISAR: arts. 14.3 / 15.4","Sin alerta automática"))))))))</f>
        <v/>
      </c>
    </row>
    <row r="357" customFormat="false" ht="19.5" hidden="false" customHeight="true" outlineLevel="0" collapsed="false">
      <c r="A357" s="60" t="s">
        <v>670</v>
      </c>
      <c r="B357" s="61"/>
      <c r="C357" s="62"/>
      <c r="D357" s="63"/>
      <c r="E357" s="61"/>
      <c r="F357" s="61"/>
      <c r="G357" s="64" t="str">
        <f aca="false">IF(COUNTA(B357:F357)=0,"",IF(OR(LEN(A357&amp;"")=0,LEN(B357&amp;"")=0,LEN(C357&amp;"")=0,LEN(D357&amp;"")=0,LEN(E357&amp;"")=0),"REVISAR: faltan datos",IF(COUNTIFS(Gastos!$A$6:$A$205,B357,Gastos!$B$6:$B$205,"&lt;&gt;")&lt;&gt;1,"REVISAR: ID gasto inexistente/duplicado",IF(COUNTIFS($A$6:$A$405,A357)&gt;1,"REVISAR: ID pago duplicado",IF(D357&lt;=0,"REVISAR: importe",IF(OR(LEN(Datos!$B$20&amp;"")=0,C357&lt;Datos!$B$20,C357&gt;Datos!$B$23),"REVISAR: fecha fuera de intervalo",IF(E357="Efectivo","REVISAR: límites y recibí",IF(C357&gt;Datos!$B$21,"REVISAR: arts. 14.3 / 15.4","Sin alerta automática"))))))))</f>
        <v/>
      </c>
    </row>
    <row r="358" customFormat="false" ht="19.5" hidden="false" customHeight="true" outlineLevel="0" collapsed="false">
      <c r="A358" s="60" t="s">
        <v>671</v>
      </c>
      <c r="B358" s="61"/>
      <c r="C358" s="62"/>
      <c r="D358" s="63"/>
      <c r="E358" s="61"/>
      <c r="F358" s="61"/>
      <c r="G358" s="64" t="str">
        <f aca="false">IF(COUNTA(B358:F358)=0,"",IF(OR(LEN(A358&amp;"")=0,LEN(B358&amp;"")=0,LEN(C358&amp;"")=0,LEN(D358&amp;"")=0,LEN(E358&amp;"")=0),"REVISAR: faltan datos",IF(COUNTIFS(Gastos!$A$6:$A$205,B358,Gastos!$B$6:$B$205,"&lt;&gt;")&lt;&gt;1,"REVISAR: ID gasto inexistente/duplicado",IF(COUNTIFS($A$6:$A$405,A358)&gt;1,"REVISAR: ID pago duplicado",IF(D358&lt;=0,"REVISAR: importe",IF(OR(LEN(Datos!$B$20&amp;"")=0,C358&lt;Datos!$B$20,C358&gt;Datos!$B$23),"REVISAR: fecha fuera de intervalo",IF(E358="Efectivo","REVISAR: límites y recibí",IF(C358&gt;Datos!$B$21,"REVISAR: arts. 14.3 / 15.4","Sin alerta automática"))))))))</f>
        <v/>
      </c>
    </row>
    <row r="359" customFormat="false" ht="19.5" hidden="false" customHeight="true" outlineLevel="0" collapsed="false">
      <c r="A359" s="60" t="s">
        <v>672</v>
      </c>
      <c r="B359" s="61"/>
      <c r="C359" s="62"/>
      <c r="D359" s="63"/>
      <c r="E359" s="61"/>
      <c r="F359" s="61"/>
      <c r="G359" s="64" t="str">
        <f aca="false">IF(COUNTA(B359:F359)=0,"",IF(OR(LEN(A359&amp;"")=0,LEN(B359&amp;"")=0,LEN(C359&amp;"")=0,LEN(D359&amp;"")=0,LEN(E359&amp;"")=0),"REVISAR: faltan datos",IF(COUNTIFS(Gastos!$A$6:$A$205,B359,Gastos!$B$6:$B$205,"&lt;&gt;")&lt;&gt;1,"REVISAR: ID gasto inexistente/duplicado",IF(COUNTIFS($A$6:$A$405,A359)&gt;1,"REVISAR: ID pago duplicado",IF(D359&lt;=0,"REVISAR: importe",IF(OR(LEN(Datos!$B$20&amp;"")=0,C359&lt;Datos!$B$20,C359&gt;Datos!$B$23),"REVISAR: fecha fuera de intervalo",IF(E359="Efectivo","REVISAR: límites y recibí",IF(C359&gt;Datos!$B$21,"REVISAR: arts. 14.3 / 15.4","Sin alerta automática"))))))))</f>
        <v/>
      </c>
    </row>
    <row r="360" customFormat="false" ht="19.5" hidden="false" customHeight="true" outlineLevel="0" collapsed="false">
      <c r="A360" s="60" t="s">
        <v>673</v>
      </c>
      <c r="B360" s="61"/>
      <c r="C360" s="62"/>
      <c r="D360" s="63"/>
      <c r="E360" s="61"/>
      <c r="F360" s="61"/>
      <c r="G360" s="64" t="str">
        <f aca="false">IF(COUNTA(B360:F360)=0,"",IF(OR(LEN(A360&amp;"")=0,LEN(B360&amp;"")=0,LEN(C360&amp;"")=0,LEN(D360&amp;"")=0,LEN(E360&amp;"")=0),"REVISAR: faltan datos",IF(COUNTIFS(Gastos!$A$6:$A$205,B360,Gastos!$B$6:$B$205,"&lt;&gt;")&lt;&gt;1,"REVISAR: ID gasto inexistente/duplicado",IF(COUNTIFS($A$6:$A$405,A360)&gt;1,"REVISAR: ID pago duplicado",IF(D360&lt;=0,"REVISAR: importe",IF(OR(LEN(Datos!$B$20&amp;"")=0,C360&lt;Datos!$B$20,C360&gt;Datos!$B$23),"REVISAR: fecha fuera de intervalo",IF(E360="Efectivo","REVISAR: límites y recibí",IF(C360&gt;Datos!$B$21,"REVISAR: arts. 14.3 / 15.4","Sin alerta automática"))))))))</f>
        <v/>
      </c>
    </row>
    <row r="361" customFormat="false" ht="19.5" hidden="false" customHeight="true" outlineLevel="0" collapsed="false">
      <c r="A361" s="60" t="s">
        <v>674</v>
      </c>
      <c r="B361" s="61"/>
      <c r="C361" s="62"/>
      <c r="D361" s="63"/>
      <c r="E361" s="61"/>
      <c r="F361" s="61"/>
      <c r="G361" s="64" t="str">
        <f aca="false">IF(COUNTA(B361:F361)=0,"",IF(OR(LEN(A361&amp;"")=0,LEN(B361&amp;"")=0,LEN(C361&amp;"")=0,LEN(D361&amp;"")=0,LEN(E361&amp;"")=0),"REVISAR: faltan datos",IF(COUNTIFS(Gastos!$A$6:$A$205,B361,Gastos!$B$6:$B$205,"&lt;&gt;")&lt;&gt;1,"REVISAR: ID gasto inexistente/duplicado",IF(COUNTIFS($A$6:$A$405,A361)&gt;1,"REVISAR: ID pago duplicado",IF(D361&lt;=0,"REVISAR: importe",IF(OR(LEN(Datos!$B$20&amp;"")=0,C361&lt;Datos!$B$20,C361&gt;Datos!$B$23),"REVISAR: fecha fuera de intervalo",IF(E361="Efectivo","REVISAR: límites y recibí",IF(C361&gt;Datos!$B$21,"REVISAR: arts. 14.3 / 15.4","Sin alerta automática"))))))))</f>
        <v/>
      </c>
    </row>
    <row r="362" customFormat="false" ht="19.5" hidden="false" customHeight="true" outlineLevel="0" collapsed="false">
      <c r="A362" s="60" t="s">
        <v>675</v>
      </c>
      <c r="B362" s="61"/>
      <c r="C362" s="62"/>
      <c r="D362" s="63"/>
      <c r="E362" s="61"/>
      <c r="F362" s="61"/>
      <c r="G362" s="64" t="str">
        <f aca="false">IF(COUNTA(B362:F362)=0,"",IF(OR(LEN(A362&amp;"")=0,LEN(B362&amp;"")=0,LEN(C362&amp;"")=0,LEN(D362&amp;"")=0,LEN(E362&amp;"")=0),"REVISAR: faltan datos",IF(COUNTIFS(Gastos!$A$6:$A$205,B362,Gastos!$B$6:$B$205,"&lt;&gt;")&lt;&gt;1,"REVISAR: ID gasto inexistente/duplicado",IF(COUNTIFS($A$6:$A$405,A362)&gt;1,"REVISAR: ID pago duplicado",IF(D362&lt;=0,"REVISAR: importe",IF(OR(LEN(Datos!$B$20&amp;"")=0,C362&lt;Datos!$B$20,C362&gt;Datos!$B$23),"REVISAR: fecha fuera de intervalo",IF(E362="Efectivo","REVISAR: límites y recibí",IF(C362&gt;Datos!$B$21,"REVISAR: arts. 14.3 / 15.4","Sin alerta automática"))))))))</f>
        <v/>
      </c>
    </row>
    <row r="363" customFormat="false" ht="19.5" hidden="false" customHeight="true" outlineLevel="0" collapsed="false">
      <c r="A363" s="60" t="s">
        <v>676</v>
      </c>
      <c r="B363" s="61"/>
      <c r="C363" s="62"/>
      <c r="D363" s="63"/>
      <c r="E363" s="61"/>
      <c r="F363" s="61"/>
      <c r="G363" s="64" t="str">
        <f aca="false">IF(COUNTA(B363:F363)=0,"",IF(OR(LEN(A363&amp;"")=0,LEN(B363&amp;"")=0,LEN(C363&amp;"")=0,LEN(D363&amp;"")=0,LEN(E363&amp;"")=0),"REVISAR: faltan datos",IF(COUNTIFS(Gastos!$A$6:$A$205,B363,Gastos!$B$6:$B$205,"&lt;&gt;")&lt;&gt;1,"REVISAR: ID gasto inexistente/duplicado",IF(COUNTIFS($A$6:$A$405,A363)&gt;1,"REVISAR: ID pago duplicado",IF(D363&lt;=0,"REVISAR: importe",IF(OR(LEN(Datos!$B$20&amp;"")=0,C363&lt;Datos!$B$20,C363&gt;Datos!$B$23),"REVISAR: fecha fuera de intervalo",IF(E363="Efectivo","REVISAR: límites y recibí",IF(C363&gt;Datos!$B$21,"REVISAR: arts. 14.3 / 15.4","Sin alerta automática"))))))))</f>
        <v/>
      </c>
    </row>
    <row r="364" customFormat="false" ht="19.5" hidden="false" customHeight="true" outlineLevel="0" collapsed="false">
      <c r="A364" s="60" t="s">
        <v>677</v>
      </c>
      <c r="B364" s="61"/>
      <c r="C364" s="62"/>
      <c r="D364" s="63"/>
      <c r="E364" s="61"/>
      <c r="F364" s="61"/>
      <c r="G364" s="64" t="str">
        <f aca="false">IF(COUNTA(B364:F364)=0,"",IF(OR(LEN(A364&amp;"")=0,LEN(B364&amp;"")=0,LEN(C364&amp;"")=0,LEN(D364&amp;"")=0,LEN(E364&amp;"")=0),"REVISAR: faltan datos",IF(COUNTIFS(Gastos!$A$6:$A$205,B364,Gastos!$B$6:$B$205,"&lt;&gt;")&lt;&gt;1,"REVISAR: ID gasto inexistente/duplicado",IF(COUNTIFS($A$6:$A$405,A364)&gt;1,"REVISAR: ID pago duplicado",IF(D364&lt;=0,"REVISAR: importe",IF(OR(LEN(Datos!$B$20&amp;"")=0,C364&lt;Datos!$B$20,C364&gt;Datos!$B$23),"REVISAR: fecha fuera de intervalo",IF(E364="Efectivo","REVISAR: límites y recibí",IF(C364&gt;Datos!$B$21,"REVISAR: arts. 14.3 / 15.4","Sin alerta automática"))))))))</f>
        <v/>
      </c>
    </row>
    <row r="365" customFormat="false" ht="19.5" hidden="false" customHeight="true" outlineLevel="0" collapsed="false">
      <c r="A365" s="60" t="s">
        <v>678</v>
      </c>
      <c r="B365" s="61"/>
      <c r="C365" s="62"/>
      <c r="D365" s="63"/>
      <c r="E365" s="61"/>
      <c r="F365" s="61"/>
      <c r="G365" s="64" t="str">
        <f aca="false">IF(COUNTA(B365:F365)=0,"",IF(OR(LEN(A365&amp;"")=0,LEN(B365&amp;"")=0,LEN(C365&amp;"")=0,LEN(D365&amp;"")=0,LEN(E365&amp;"")=0),"REVISAR: faltan datos",IF(COUNTIFS(Gastos!$A$6:$A$205,B365,Gastos!$B$6:$B$205,"&lt;&gt;")&lt;&gt;1,"REVISAR: ID gasto inexistente/duplicado",IF(COUNTIFS($A$6:$A$405,A365)&gt;1,"REVISAR: ID pago duplicado",IF(D365&lt;=0,"REVISAR: importe",IF(OR(LEN(Datos!$B$20&amp;"")=0,C365&lt;Datos!$B$20,C365&gt;Datos!$B$23),"REVISAR: fecha fuera de intervalo",IF(E365="Efectivo","REVISAR: límites y recibí",IF(C365&gt;Datos!$B$21,"REVISAR: arts. 14.3 / 15.4","Sin alerta automática"))))))))</f>
        <v/>
      </c>
    </row>
    <row r="366" customFormat="false" ht="19.5" hidden="false" customHeight="true" outlineLevel="0" collapsed="false">
      <c r="A366" s="60" t="s">
        <v>679</v>
      </c>
      <c r="B366" s="61"/>
      <c r="C366" s="62"/>
      <c r="D366" s="63"/>
      <c r="E366" s="61"/>
      <c r="F366" s="61"/>
      <c r="G366" s="64" t="str">
        <f aca="false">IF(COUNTA(B366:F366)=0,"",IF(OR(LEN(A366&amp;"")=0,LEN(B366&amp;"")=0,LEN(C366&amp;"")=0,LEN(D366&amp;"")=0,LEN(E366&amp;"")=0),"REVISAR: faltan datos",IF(COUNTIFS(Gastos!$A$6:$A$205,B366,Gastos!$B$6:$B$205,"&lt;&gt;")&lt;&gt;1,"REVISAR: ID gasto inexistente/duplicado",IF(COUNTIFS($A$6:$A$405,A366)&gt;1,"REVISAR: ID pago duplicado",IF(D366&lt;=0,"REVISAR: importe",IF(OR(LEN(Datos!$B$20&amp;"")=0,C366&lt;Datos!$B$20,C366&gt;Datos!$B$23),"REVISAR: fecha fuera de intervalo",IF(E366="Efectivo","REVISAR: límites y recibí",IF(C366&gt;Datos!$B$21,"REVISAR: arts. 14.3 / 15.4","Sin alerta automática"))))))))</f>
        <v/>
      </c>
    </row>
    <row r="367" customFormat="false" ht="19.5" hidden="false" customHeight="true" outlineLevel="0" collapsed="false">
      <c r="A367" s="60" t="s">
        <v>680</v>
      </c>
      <c r="B367" s="61"/>
      <c r="C367" s="62"/>
      <c r="D367" s="63"/>
      <c r="E367" s="61"/>
      <c r="F367" s="61"/>
      <c r="G367" s="64" t="str">
        <f aca="false">IF(COUNTA(B367:F367)=0,"",IF(OR(LEN(A367&amp;"")=0,LEN(B367&amp;"")=0,LEN(C367&amp;"")=0,LEN(D367&amp;"")=0,LEN(E367&amp;"")=0),"REVISAR: faltan datos",IF(COUNTIFS(Gastos!$A$6:$A$205,B367,Gastos!$B$6:$B$205,"&lt;&gt;")&lt;&gt;1,"REVISAR: ID gasto inexistente/duplicado",IF(COUNTIFS($A$6:$A$405,A367)&gt;1,"REVISAR: ID pago duplicado",IF(D367&lt;=0,"REVISAR: importe",IF(OR(LEN(Datos!$B$20&amp;"")=0,C367&lt;Datos!$B$20,C367&gt;Datos!$B$23),"REVISAR: fecha fuera de intervalo",IF(E367="Efectivo","REVISAR: límites y recibí",IF(C367&gt;Datos!$B$21,"REVISAR: arts. 14.3 / 15.4","Sin alerta automática"))))))))</f>
        <v/>
      </c>
    </row>
    <row r="368" customFormat="false" ht="19.5" hidden="false" customHeight="true" outlineLevel="0" collapsed="false">
      <c r="A368" s="60" t="s">
        <v>681</v>
      </c>
      <c r="B368" s="61"/>
      <c r="C368" s="62"/>
      <c r="D368" s="63"/>
      <c r="E368" s="61"/>
      <c r="F368" s="61"/>
      <c r="G368" s="64" t="str">
        <f aca="false">IF(COUNTA(B368:F368)=0,"",IF(OR(LEN(A368&amp;"")=0,LEN(B368&amp;"")=0,LEN(C368&amp;"")=0,LEN(D368&amp;"")=0,LEN(E368&amp;"")=0),"REVISAR: faltan datos",IF(COUNTIFS(Gastos!$A$6:$A$205,B368,Gastos!$B$6:$B$205,"&lt;&gt;")&lt;&gt;1,"REVISAR: ID gasto inexistente/duplicado",IF(COUNTIFS($A$6:$A$405,A368)&gt;1,"REVISAR: ID pago duplicado",IF(D368&lt;=0,"REVISAR: importe",IF(OR(LEN(Datos!$B$20&amp;"")=0,C368&lt;Datos!$B$20,C368&gt;Datos!$B$23),"REVISAR: fecha fuera de intervalo",IF(E368="Efectivo","REVISAR: límites y recibí",IF(C368&gt;Datos!$B$21,"REVISAR: arts. 14.3 / 15.4","Sin alerta automática"))))))))</f>
        <v/>
      </c>
    </row>
    <row r="369" customFormat="false" ht="19.5" hidden="false" customHeight="true" outlineLevel="0" collapsed="false">
      <c r="A369" s="60" t="s">
        <v>682</v>
      </c>
      <c r="B369" s="61"/>
      <c r="C369" s="62"/>
      <c r="D369" s="63"/>
      <c r="E369" s="61"/>
      <c r="F369" s="61"/>
      <c r="G369" s="64" t="str">
        <f aca="false">IF(COUNTA(B369:F369)=0,"",IF(OR(LEN(A369&amp;"")=0,LEN(B369&amp;"")=0,LEN(C369&amp;"")=0,LEN(D369&amp;"")=0,LEN(E369&amp;"")=0),"REVISAR: faltan datos",IF(COUNTIFS(Gastos!$A$6:$A$205,B369,Gastos!$B$6:$B$205,"&lt;&gt;")&lt;&gt;1,"REVISAR: ID gasto inexistente/duplicado",IF(COUNTIFS($A$6:$A$405,A369)&gt;1,"REVISAR: ID pago duplicado",IF(D369&lt;=0,"REVISAR: importe",IF(OR(LEN(Datos!$B$20&amp;"")=0,C369&lt;Datos!$B$20,C369&gt;Datos!$B$23),"REVISAR: fecha fuera de intervalo",IF(E369="Efectivo","REVISAR: límites y recibí",IF(C369&gt;Datos!$B$21,"REVISAR: arts. 14.3 / 15.4","Sin alerta automática"))))))))</f>
        <v/>
      </c>
    </row>
    <row r="370" customFormat="false" ht="19.5" hidden="false" customHeight="true" outlineLevel="0" collapsed="false">
      <c r="A370" s="60" t="s">
        <v>683</v>
      </c>
      <c r="B370" s="61"/>
      <c r="C370" s="62"/>
      <c r="D370" s="63"/>
      <c r="E370" s="61"/>
      <c r="F370" s="61"/>
      <c r="G370" s="64" t="str">
        <f aca="false">IF(COUNTA(B370:F370)=0,"",IF(OR(LEN(A370&amp;"")=0,LEN(B370&amp;"")=0,LEN(C370&amp;"")=0,LEN(D370&amp;"")=0,LEN(E370&amp;"")=0),"REVISAR: faltan datos",IF(COUNTIFS(Gastos!$A$6:$A$205,B370,Gastos!$B$6:$B$205,"&lt;&gt;")&lt;&gt;1,"REVISAR: ID gasto inexistente/duplicado",IF(COUNTIFS($A$6:$A$405,A370)&gt;1,"REVISAR: ID pago duplicado",IF(D370&lt;=0,"REVISAR: importe",IF(OR(LEN(Datos!$B$20&amp;"")=0,C370&lt;Datos!$B$20,C370&gt;Datos!$B$23),"REVISAR: fecha fuera de intervalo",IF(E370="Efectivo","REVISAR: límites y recibí",IF(C370&gt;Datos!$B$21,"REVISAR: arts. 14.3 / 15.4","Sin alerta automática"))))))))</f>
        <v/>
      </c>
    </row>
    <row r="371" customFormat="false" ht="19.5" hidden="false" customHeight="true" outlineLevel="0" collapsed="false">
      <c r="A371" s="60" t="s">
        <v>684</v>
      </c>
      <c r="B371" s="61"/>
      <c r="C371" s="62"/>
      <c r="D371" s="63"/>
      <c r="E371" s="61"/>
      <c r="F371" s="61"/>
      <c r="G371" s="64" t="str">
        <f aca="false">IF(COUNTA(B371:F371)=0,"",IF(OR(LEN(A371&amp;"")=0,LEN(B371&amp;"")=0,LEN(C371&amp;"")=0,LEN(D371&amp;"")=0,LEN(E371&amp;"")=0),"REVISAR: faltan datos",IF(COUNTIFS(Gastos!$A$6:$A$205,B371,Gastos!$B$6:$B$205,"&lt;&gt;")&lt;&gt;1,"REVISAR: ID gasto inexistente/duplicado",IF(COUNTIFS($A$6:$A$405,A371)&gt;1,"REVISAR: ID pago duplicado",IF(D371&lt;=0,"REVISAR: importe",IF(OR(LEN(Datos!$B$20&amp;"")=0,C371&lt;Datos!$B$20,C371&gt;Datos!$B$23),"REVISAR: fecha fuera de intervalo",IF(E371="Efectivo","REVISAR: límites y recibí",IF(C371&gt;Datos!$B$21,"REVISAR: arts. 14.3 / 15.4","Sin alerta automática"))))))))</f>
        <v/>
      </c>
    </row>
    <row r="372" customFormat="false" ht="19.5" hidden="false" customHeight="true" outlineLevel="0" collapsed="false">
      <c r="A372" s="60" t="s">
        <v>685</v>
      </c>
      <c r="B372" s="61"/>
      <c r="C372" s="62"/>
      <c r="D372" s="63"/>
      <c r="E372" s="61"/>
      <c r="F372" s="61"/>
      <c r="G372" s="64" t="str">
        <f aca="false">IF(COUNTA(B372:F372)=0,"",IF(OR(LEN(A372&amp;"")=0,LEN(B372&amp;"")=0,LEN(C372&amp;"")=0,LEN(D372&amp;"")=0,LEN(E372&amp;"")=0),"REVISAR: faltan datos",IF(COUNTIFS(Gastos!$A$6:$A$205,B372,Gastos!$B$6:$B$205,"&lt;&gt;")&lt;&gt;1,"REVISAR: ID gasto inexistente/duplicado",IF(COUNTIFS($A$6:$A$405,A372)&gt;1,"REVISAR: ID pago duplicado",IF(D372&lt;=0,"REVISAR: importe",IF(OR(LEN(Datos!$B$20&amp;"")=0,C372&lt;Datos!$B$20,C372&gt;Datos!$B$23),"REVISAR: fecha fuera de intervalo",IF(E372="Efectivo","REVISAR: límites y recibí",IF(C372&gt;Datos!$B$21,"REVISAR: arts. 14.3 / 15.4","Sin alerta automática"))))))))</f>
        <v/>
      </c>
    </row>
    <row r="373" customFormat="false" ht="19.5" hidden="false" customHeight="true" outlineLevel="0" collapsed="false">
      <c r="A373" s="60" t="s">
        <v>686</v>
      </c>
      <c r="B373" s="61"/>
      <c r="C373" s="62"/>
      <c r="D373" s="63"/>
      <c r="E373" s="61"/>
      <c r="F373" s="61"/>
      <c r="G373" s="64" t="str">
        <f aca="false">IF(COUNTA(B373:F373)=0,"",IF(OR(LEN(A373&amp;"")=0,LEN(B373&amp;"")=0,LEN(C373&amp;"")=0,LEN(D373&amp;"")=0,LEN(E373&amp;"")=0),"REVISAR: faltan datos",IF(COUNTIFS(Gastos!$A$6:$A$205,B373,Gastos!$B$6:$B$205,"&lt;&gt;")&lt;&gt;1,"REVISAR: ID gasto inexistente/duplicado",IF(COUNTIFS($A$6:$A$405,A373)&gt;1,"REVISAR: ID pago duplicado",IF(D373&lt;=0,"REVISAR: importe",IF(OR(LEN(Datos!$B$20&amp;"")=0,C373&lt;Datos!$B$20,C373&gt;Datos!$B$23),"REVISAR: fecha fuera de intervalo",IF(E373="Efectivo","REVISAR: límites y recibí",IF(C373&gt;Datos!$B$21,"REVISAR: arts. 14.3 / 15.4","Sin alerta automática"))))))))</f>
        <v/>
      </c>
    </row>
    <row r="374" customFormat="false" ht="19.5" hidden="false" customHeight="true" outlineLevel="0" collapsed="false">
      <c r="A374" s="60" t="s">
        <v>687</v>
      </c>
      <c r="B374" s="61"/>
      <c r="C374" s="62"/>
      <c r="D374" s="63"/>
      <c r="E374" s="61"/>
      <c r="F374" s="61"/>
      <c r="G374" s="64" t="str">
        <f aca="false">IF(COUNTA(B374:F374)=0,"",IF(OR(LEN(A374&amp;"")=0,LEN(B374&amp;"")=0,LEN(C374&amp;"")=0,LEN(D374&amp;"")=0,LEN(E374&amp;"")=0),"REVISAR: faltan datos",IF(COUNTIFS(Gastos!$A$6:$A$205,B374,Gastos!$B$6:$B$205,"&lt;&gt;")&lt;&gt;1,"REVISAR: ID gasto inexistente/duplicado",IF(COUNTIFS($A$6:$A$405,A374)&gt;1,"REVISAR: ID pago duplicado",IF(D374&lt;=0,"REVISAR: importe",IF(OR(LEN(Datos!$B$20&amp;"")=0,C374&lt;Datos!$B$20,C374&gt;Datos!$B$23),"REVISAR: fecha fuera de intervalo",IF(E374="Efectivo","REVISAR: límites y recibí",IF(C374&gt;Datos!$B$21,"REVISAR: arts. 14.3 / 15.4","Sin alerta automática"))))))))</f>
        <v/>
      </c>
    </row>
    <row r="375" customFormat="false" ht="19.5" hidden="false" customHeight="true" outlineLevel="0" collapsed="false">
      <c r="A375" s="60" t="s">
        <v>688</v>
      </c>
      <c r="B375" s="61"/>
      <c r="C375" s="62"/>
      <c r="D375" s="63"/>
      <c r="E375" s="61"/>
      <c r="F375" s="61"/>
      <c r="G375" s="64" t="str">
        <f aca="false">IF(COUNTA(B375:F375)=0,"",IF(OR(LEN(A375&amp;"")=0,LEN(B375&amp;"")=0,LEN(C375&amp;"")=0,LEN(D375&amp;"")=0,LEN(E375&amp;"")=0),"REVISAR: faltan datos",IF(COUNTIFS(Gastos!$A$6:$A$205,B375,Gastos!$B$6:$B$205,"&lt;&gt;")&lt;&gt;1,"REVISAR: ID gasto inexistente/duplicado",IF(COUNTIFS($A$6:$A$405,A375)&gt;1,"REVISAR: ID pago duplicado",IF(D375&lt;=0,"REVISAR: importe",IF(OR(LEN(Datos!$B$20&amp;"")=0,C375&lt;Datos!$B$20,C375&gt;Datos!$B$23),"REVISAR: fecha fuera de intervalo",IF(E375="Efectivo","REVISAR: límites y recibí",IF(C375&gt;Datos!$B$21,"REVISAR: arts. 14.3 / 15.4","Sin alerta automática"))))))))</f>
        <v/>
      </c>
    </row>
    <row r="376" customFormat="false" ht="19.5" hidden="false" customHeight="true" outlineLevel="0" collapsed="false">
      <c r="A376" s="60" t="s">
        <v>689</v>
      </c>
      <c r="B376" s="61"/>
      <c r="C376" s="62"/>
      <c r="D376" s="63"/>
      <c r="E376" s="61"/>
      <c r="F376" s="61"/>
      <c r="G376" s="64" t="str">
        <f aca="false">IF(COUNTA(B376:F376)=0,"",IF(OR(LEN(A376&amp;"")=0,LEN(B376&amp;"")=0,LEN(C376&amp;"")=0,LEN(D376&amp;"")=0,LEN(E376&amp;"")=0),"REVISAR: faltan datos",IF(COUNTIFS(Gastos!$A$6:$A$205,B376,Gastos!$B$6:$B$205,"&lt;&gt;")&lt;&gt;1,"REVISAR: ID gasto inexistente/duplicado",IF(COUNTIFS($A$6:$A$405,A376)&gt;1,"REVISAR: ID pago duplicado",IF(D376&lt;=0,"REVISAR: importe",IF(OR(LEN(Datos!$B$20&amp;"")=0,C376&lt;Datos!$B$20,C376&gt;Datos!$B$23),"REVISAR: fecha fuera de intervalo",IF(E376="Efectivo","REVISAR: límites y recibí",IF(C376&gt;Datos!$B$21,"REVISAR: arts. 14.3 / 15.4","Sin alerta automática"))))))))</f>
        <v/>
      </c>
    </row>
    <row r="377" customFormat="false" ht="19.5" hidden="false" customHeight="true" outlineLevel="0" collapsed="false">
      <c r="A377" s="60" t="s">
        <v>690</v>
      </c>
      <c r="B377" s="61"/>
      <c r="C377" s="62"/>
      <c r="D377" s="63"/>
      <c r="E377" s="61"/>
      <c r="F377" s="61"/>
      <c r="G377" s="64" t="str">
        <f aca="false">IF(COUNTA(B377:F377)=0,"",IF(OR(LEN(A377&amp;"")=0,LEN(B377&amp;"")=0,LEN(C377&amp;"")=0,LEN(D377&amp;"")=0,LEN(E377&amp;"")=0),"REVISAR: faltan datos",IF(COUNTIFS(Gastos!$A$6:$A$205,B377,Gastos!$B$6:$B$205,"&lt;&gt;")&lt;&gt;1,"REVISAR: ID gasto inexistente/duplicado",IF(COUNTIFS($A$6:$A$405,A377)&gt;1,"REVISAR: ID pago duplicado",IF(D377&lt;=0,"REVISAR: importe",IF(OR(LEN(Datos!$B$20&amp;"")=0,C377&lt;Datos!$B$20,C377&gt;Datos!$B$23),"REVISAR: fecha fuera de intervalo",IF(E377="Efectivo","REVISAR: límites y recibí",IF(C377&gt;Datos!$B$21,"REVISAR: arts. 14.3 / 15.4","Sin alerta automática"))))))))</f>
        <v/>
      </c>
    </row>
    <row r="378" customFormat="false" ht="19.5" hidden="false" customHeight="true" outlineLevel="0" collapsed="false">
      <c r="A378" s="60" t="s">
        <v>691</v>
      </c>
      <c r="B378" s="61"/>
      <c r="C378" s="62"/>
      <c r="D378" s="63"/>
      <c r="E378" s="61"/>
      <c r="F378" s="61"/>
      <c r="G378" s="64" t="str">
        <f aca="false">IF(COUNTA(B378:F378)=0,"",IF(OR(LEN(A378&amp;"")=0,LEN(B378&amp;"")=0,LEN(C378&amp;"")=0,LEN(D378&amp;"")=0,LEN(E378&amp;"")=0),"REVISAR: faltan datos",IF(COUNTIFS(Gastos!$A$6:$A$205,B378,Gastos!$B$6:$B$205,"&lt;&gt;")&lt;&gt;1,"REVISAR: ID gasto inexistente/duplicado",IF(COUNTIFS($A$6:$A$405,A378)&gt;1,"REVISAR: ID pago duplicado",IF(D378&lt;=0,"REVISAR: importe",IF(OR(LEN(Datos!$B$20&amp;"")=0,C378&lt;Datos!$B$20,C378&gt;Datos!$B$23),"REVISAR: fecha fuera de intervalo",IF(E378="Efectivo","REVISAR: límites y recibí",IF(C378&gt;Datos!$B$21,"REVISAR: arts. 14.3 / 15.4","Sin alerta automática"))))))))</f>
        <v/>
      </c>
    </row>
    <row r="379" customFormat="false" ht="19.5" hidden="false" customHeight="true" outlineLevel="0" collapsed="false">
      <c r="A379" s="60" t="s">
        <v>692</v>
      </c>
      <c r="B379" s="61"/>
      <c r="C379" s="62"/>
      <c r="D379" s="63"/>
      <c r="E379" s="61"/>
      <c r="F379" s="61"/>
      <c r="G379" s="64" t="str">
        <f aca="false">IF(COUNTA(B379:F379)=0,"",IF(OR(LEN(A379&amp;"")=0,LEN(B379&amp;"")=0,LEN(C379&amp;"")=0,LEN(D379&amp;"")=0,LEN(E379&amp;"")=0),"REVISAR: faltan datos",IF(COUNTIFS(Gastos!$A$6:$A$205,B379,Gastos!$B$6:$B$205,"&lt;&gt;")&lt;&gt;1,"REVISAR: ID gasto inexistente/duplicado",IF(COUNTIFS($A$6:$A$405,A379)&gt;1,"REVISAR: ID pago duplicado",IF(D379&lt;=0,"REVISAR: importe",IF(OR(LEN(Datos!$B$20&amp;"")=0,C379&lt;Datos!$B$20,C379&gt;Datos!$B$23),"REVISAR: fecha fuera de intervalo",IF(E379="Efectivo","REVISAR: límites y recibí",IF(C379&gt;Datos!$B$21,"REVISAR: arts. 14.3 / 15.4","Sin alerta automática"))))))))</f>
        <v/>
      </c>
    </row>
    <row r="380" customFormat="false" ht="19.5" hidden="false" customHeight="true" outlineLevel="0" collapsed="false">
      <c r="A380" s="60" t="s">
        <v>693</v>
      </c>
      <c r="B380" s="61"/>
      <c r="C380" s="62"/>
      <c r="D380" s="63"/>
      <c r="E380" s="61"/>
      <c r="F380" s="61"/>
      <c r="G380" s="64" t="str">
        <f aca="false">IF(COUNTA(B380:F380)=0,"",IF(OR(LEN(A380&amp;"")=0,LEN(B380&amp;"")=0,LEN(C380&amp;"")=0,LEN(D380&amp;"")=0,LEN(E380&amp;"")=0),"REVISAR: faltan datos",IF(COUNTIFS(Gastos!$A$6:$A$205,B380,Gastos!$B$6:$B$205,"&lt;&gt;")&lt;&gt;1,"REVISAR: ID gasto inexistente/duplicado",IF(COUNTIFS($A$6:$A$405,A380)&gt;1,"REVISAR: ID pago duplicado",IF(D380&lt;=0,"REVISAR: importe",IF(OR(LEN(Datos!$B$20&amp;"")=0,C380&lt;Datos!$B$20,C380&gt;Datos!$B$23),"REVISAR: fecha fuera de intervalo",IF(E380="Efectivo","REVISAR: límites y recibí",IF(C380&gt;Datos!$B$21,"REVISAR: arts. 14.3 / 15.4","Sin alerta automática"))))))))</f>
        <v/>
      </c>
    </row>
    <row r="381" customFormat="false" ht="19.5" hidden="false" customHeight="true" outlineLevel="0" collapsed="false">
      <c r="A381" s="60" t="s">
        <v>694</v>
      </c>
      <c r="B381" s="61"/>
      <c r="C381" s="62"/>
      <c r="D381" s="63"/>
      <c r="E381" s="61"/>
      <c r="F381" s="61"/>
      <c r="G381" s="64" t="str">
        <f aca="false">IF(COUNTA(B381:F381)=0,"",IF(OR(LEN(A381&amp;"")=0,LEN(B381&amp;"")=0,LEN(C381&amp;"")=0,LEN(D381&amp;"")=0,LEN(E381&amp;"")=0),"REVISAR: faltan datos",IF(COUNTIFS(Gastos!$A$6:$A$205,B381,Gastos!$B$6:$B$205,"&lt;&gt;")&lt;&gt;1,"REVISAR: ID gasto inexistente/duplicado",IF(COUNTIFS($A$6:$A$405,A381)&gt;1,"REVISAR: ID pago duplicado",IF(D381&lt;=0,"REVISAR: importe",IF(OR(LEN(Datos!$B$20&amp;"")=0,C381&lt;Datos!$B$20,C381&gt;Datos!$B$23),"REVISAR: fecha fuera de intervalo",IF(E381="Efectivo","REVISAR: límites y recibí",IF(C381&gt;Datos!$B$21,"REVISAR: arts. 14.3 / 15.4","Sin alerta automática"))))))))</f>
        <v/>
      </c>
    </row>
    <row r="382" customFormat="false" ht="19.5" hidden="false" customHeight="true" outlineLevel="0" collapsed="false">
      <c r="A382" s="60" t="s">
        <v>695</v>
      </c>
      <c r="B382" s="61"/>
      <c r="C382" s="62"/>
      <c r="D382" s="63"/>
      <c r="E382" s="61"/>
      <c r="F382" s="61"/>
      <c r="G382" s="64" t="str">
        <f aca="false">IF(COUNTA(B382:F382)=0,"",IF(OR(LEN(A382&amp;"")=0,LEN(B382&amp;"")=0,LEN(C382&amp;"")=0,LEN(D382&amp;"")=0,LEN(E382&amp;"")=0),"REVISAR: faltan datos",IF(COUNTIFS(Gastos!$A$6:$A$205,B382,Gastos!$B$6:$B$205,"&lt;&gt;")&lt;&gt;1,"REVISAR: ID gasto inexistente/duplicado",IF(COUNTIFS($A$6:$A$405,A382)&gt;1,"REVISAR: ID pago duplicado",IF(D382&lt;=0,"REVISAR: importe",IF(OR(LEN(Datos!$B$20&amp;"")=0,C382&lt;Datos!$B$20,C382&gt;Datos!$B$23),"REVISAR: fecha fuera de intervalo",IF(E382="Efectivo","REVISAR: límites y recibí",IF(C382&gt;Datos!$B$21,"REVISAR: arts. 14.3 / 15.4","Sin alerta automática"))))))))</f>
        <v/>
      </c>
    </row>
    <row r="383" customFormat="false" ht="19.5" hidden="false" customHeight="true" outlineLevel="0" collapsed="false">
      <c r="A383" s="60" t="s">
        <v>696</v>
      </c>
      <c r="B383" s="61"/>
      <c r="C383" s="62"/>
      <c r="D383" s="63"/>
      <c r="E383" s="61"/>
      <c r="F383" s="61"/>
      <c r="G383" s="64" t="str">
        <f aca="false">IF(COUNTA(B383:F383)=0,"",IF(OR(LEN(A383&amp;"")=0,LEN(B383&amp;"")=0,LEN(C383&amp;"")=0,LEN(D383&amp;"")=0,LEN(E383&amp;"")=0),"REVISAR: faltan datos",IF(COUNTIFS(Gastos!$A$6:$A$205,B383,Gastos!$B$6:$B$205,"&lt;&gt;")&lt;&gt;1,"REVISAR: ID gasto inexistente/duplicado",IF(COUNTIFS($A$6:$A$405,A383)&gt;1,"REVISAR: ID pago duplicado",IF(D383&lt;=0,"REVISAR: importe",IF(OR(LEN(Datos!$B$20&amp;"")=0,C383&lt;Datos!$B$20,C383&gt;Datos!$B$23),"REVISAR: fecha fuera de intervalo",IF(E383="Efectivo","REVISAR: límites y recibí",IF(C383&gt;Datos!$B$21,"REVISAR: arts. 14.3 / 15.4","Sin alerta automática"))))))))</f>
        <v/>
      </c>
    </row>
    <row r="384" customFormat="false" ht="19.5" hidden="false" customHeight="true" outlineLevel="0" collapsed="false">
      <c r="A384" s="60" t="s">
        <v>697</v>
      </c>
      <c r="B384" s="61"/>
      <c r="C384" s="62"/>
      <c r="D384" s="63"/>
      <c r="E384" s="61"/>
      <c r="F384" s="61"/>
      <c r="G384" s="64" t="str">
        <f aca="false">IF(COUNTA(B384:F384)=0,"",IF(OR(LEN(A384&amp;"")=0,LEN(B384&amp;"")=0,LEN(C384&amp;"")=0,LEN(D384&amp;"")=0,LEN(E384&amp;"")=0),"REVISAR: faltan datos",IF(COUNTIFS(Gastos!$A$6:$A$205,B384,Gastos!$B$6:$B$205,"&lt;&gt;")&lt;&gt;1,"REVISAR: ID gasto inexistente/duplicado",IF(COUNTIFS($A$6:$A$405,A384)&gt;1,"REVISAR: ID pago duplicado",IF(D384&lt;=0,"REVISAR: importe",IF(OR(LEN(Datos!$B$20&amp;"")=0,C384&lt;Datos!$B$20,C384&gt;Datos!$B$23),"REVISAR: fecha fuera de intervalo",IF(E384="Efectivo","REVISAR: límites y recibí",IF(C384&gt;Datos!$B$21,"REVISAR: arts. 14.3 / 15.4","Sin alerta automática"))))))))</f>
        <v/>
      </c>
    </row>
    <row r="385" customFormat="false" ht="19.5" hidden="false" customHeight="true" outlineLevel="0" collapsed="false">
      <c r="A385" s="60" t="s">
        <v>698</v>
      </c>
      <c r="B385" s="61"/>
      <c r="C385" s="62"/>
      <c r="D385" s="63"/>
      <c r="E385" s="61"/>
      <c r="F385" s="61"/>
      <c r="G385" s="64" t="str">
        <f aca="false">IF(COUNTA(B385:F385)=0,"",IF(OR(LEN(A385&amp;"")=0,LEN(B385&amp;"")=0,LEN(C385&amp;"")=0,LEN(D385&amp;"")=0,LEN(E385&amp;"")=0),"REVISAR: faltan datos",IF(COUNTIFS(Gastos!$A$6:$A$205,B385,Gastos!$B$6:$B$205,"&lt;&gt;")&lt;&gt;1,"REVISAR: ID gasto inexistente/duplicado",IF(COUNTIFS($A$6:$A$405,A385)&gt;1,"REVISAR: ID pago duplicado",IF(D385&lt;=0,"REVISAR: importe",IF(OR(LEN(Datos!$B$20&amp;"")=0,C385&lt;Datos!$B$20,C385&gt;Datos!$B$23),"REVISAR: fecha fuera de intervalo",IF(E385="Efectivo","REVISAR: límites y recibí",IF(C385&gt;Datos!$B$21,"REVISAR: arts. 14.3 / 15.4","Sin alerta automática"))))))))</f>
        <v/>
      </c>
    </row>
    <row r="386" customFormat="false" ht="19.5" hidden="false" customHeight="true" outlineLevel="0" collapsed="false">
      <c r="A386" s="60" t="s">
        <v>699</v>
      </c>
      <c r="B386" s="61"/>
      <c r="C386" s="62"/>
      <c r="D386" s="63"/>
      <c r="E386" s="61"/>
      <c r="F386" s="61"/>
      <c r="G386" s="64" t="str">
        <f aca="false">IF(COUNTA(B386:F386)=0,"",IF(OR(LEN(A386&amp;"")=0,LEN(B386&amp;"")=0,LEN(C386&amp;"")=0,LEN(D386&amp;"")=0,LEN(E386&amp;"")=0),"REVISAR: faltan datos",IF(COUNTIFS(Gastos!$A$6:$A$205,B386,Gastos!$B$6:$B$205,"&lt;&gt;")&lt;&gt;1,"REVISAR: ID gasto inexistente/duplicado",IF(COUNTIFS($A$6:$A$405,A386)&gt;1,"REVISAR: ID pago duplicado",IF(D386&lt;=0,"REVISAR: importe",IF(OR(LEN(Datos!$B$20&amp;"")=0,C386&lt;Datos!$B$20,C386&gt;Datos!$B$23),"REVISAR: fecha fuera de intervalo",IF(E386="Efectivo","REVISAR: límites y recibí",IF(C386&gt;Datos!$B$21,"REVISAR: arts. 14.3 / 15.4","Sin alerta automática"))))))))</f>
        <v/>
      </c>
    </row>
    <row r="387" customFormat="false" ht="19.5" hidden="false" customHeight="true" outlineLevel="0" collapsed="false">
      <c r="A387" s="60" t="s">
        <v>700</v>
      </c>
      <c r="B387" s="61"/>
      <c r="C387" s="62"/>
      <c r="D387" s="63"/>
      <c r="E387" s="61"/>
      <c r="F387" s="61"/>
      <c r="G387" s="64" t="str">
        <f aca="false">IF(COUNTA(B387:F387)=0,"",IF(OR(LEN(A387&amp;"")=0,LEN(B387&amp;"")=0,LEN(C387&amp;"")=0,LEN(D387&amp;"")=0,LEN(E387&amp;"")=0),"REVISAR: faltan datos",IF(COUNTIFS(Gastos!$A$6:$A$205,B387,Gastos!$B$6:$B$205,"&lt;&gt;")&lt;&gt;1,"REVISAR: ID gasto inexistente/duplicado",IF(COUNTIFS($A$6:$A$405,A387)&gt;1,"REVISAR: ID pago duplicado",IF(D387&lt;=0,"REVISAR: importe",IF(OR(LEN(Datos!$B$20&amp;"")=0,C387&lt;Datos!$B$20,C387&gt;Datos!$B$23),"REVISAR: fecha fuera de intervalo",IF(E387="Efectivo","REVISAR: límites y recibí",IF(C387&gt;Datos!$B$21,"REVISAR: arts. 14.3 / 15.4","Sin alerta automática"))))))))</f>
        <v/>
      </c>
    </row>
    <row r="388" customFormat="false" ht="19.5" hidden="false" customHeight="true" outlineLevel="0" collapsed="false">
      <c r="A388" s="60" t="s">
        <v>701</v>
      </c>
      <c r="B388" s="61"/>
      <c r="C388" s="62"/>
      <c r="D388" s="63"/>
      <c r="E388" s="61"/>
      <c r="F388" s="61"/>
      <c r="G388" s="64" t="str">
        <f aca="false">IF(COUNTA(B388:F388)=0,"",IF(OR(LEN(A388&amp;"")=0,LEN(B388&amp;"")=0,LEN(C388&amp;"")=0,LEN(D388&amp;"")=0,LEN(E388&amp;"")=0),"REVISAR: faltan datos",IF(COUNTIFS(Gastos!$A$6:$A$205,B388,Gastos!$B$6:$B$205,"&lt;&gt;")&lt;&gt;1,"REVISAR: ID gasto inexistente/duplicado",IF(COUNTIFS($A$6:$A$405,A388)&gt;1,"REVISAR: ID pago duplicado",IF(D388&lt;=0,"REVISAR: importe",IF(OR(LEN(Datos!$B$20&amp;"")=0,C388&lt;Datos!$B$20,C388&gt;Datos!$B$23),"REVISAR: fecha fuera de intervalo",IF(E388="Efectivo","REVISAR: límites y recibí",IF(C388&gt;Datos!$B$21,"REVISAR: arts. 14.3 / 15.4","Sin alerta automática"))))))))</f>
        <v/>
      </c>
    </row>
    <row r="389" customFormat="false" ht="19.5" hidden="false" customHeight="true" outlineLevel="0" collapsed="false">
      <c r="A389" s="60" t="s">
        <v>702</v>
      </c>
      <c r="B389" s="61"/>
      <c r="C389" s="62"/>
      <c r="D389" s="63"/>
      <c r="E389" s="61"/>
      <c r="F389" s="61"/>
      <c r="G389" s="64" t="str">
        <f aca="false">IF(COUNTA(B389:F389)=0,"",IF(OR(LEN(A389&amp;"")=0,LEN(B389&amp;"")=0,LEN(C389&amp;"")=0,LEN(D389&amp;"")=0,LEN(E389&amp;"")=0),"REVISAR: faltan datos",IF(COUNTIFS(Gastos!$A$6:$A$205,B389,Gastos!$B$6:$B$205,"&lt;&gt;")&lt;&gt;1,"REVISAR: ID gasto inexistente/duplicado",IF(COUNTIFS($A$6:$A$405,A389)&gt;1,"REVISAR: ID pago duplicado",IF(D389&lt;=0,"REVISAR: importe",IF(OR(LEN(Datos!$B$20&amp;"")=0,C389&lt;Datos!$B$20,C389&gt;Datos!$B$23),"REVISAR: fecha fuera de intervalo",IF(E389="Efectivo","REVISAR: límites y recibí",IF(C389&gt;Datos!$B$21,"REVISAR: arts. 14.3 / 15.4","Sin alerta automática"))))))))</f>
        <v/>
      </c>
    </row>
    <row r="390" customFormat="false" ht="19.5" hidden="false" customHeight="true" outlineLevel="0" collapsed="false">
      <c r="A390" s="60" t="s">
        <v>703</v>
      </c>
      <c r="B390" s="61"/>
      <c r="C390" s="62"/>
      <c r="D390" s="63"/>
      <c r="E390" s="61"/>
      <c r="F390" s="61"/>
      <c r="G390" s="64" t="str">
        <f aca="false">IF(COUNTA(B390:F390)=0,"",IF(OR(LEN(A390&amp;"")=0,LEN(B390&amp;"")=0,LEN(C390&amp;"")=0,LEN(D390&amp;"")=0,LEN(E390&amp;"")=0),"REVISAR: faltan datos",IF(COUNTIFS(Gastos!$A$6:$A$205,B390,Gastos!$B$6:$B$205,"&lt;&gt;")&lt;&gt;1,"REVISAR: ID gasto inexistente/duplicado",IF(COUNTIFS($A$6:$A$405,A390)&gt;1,"REVISAR: ID pago duplicado",IF(D390&lt;=0,"REVISAR: importe",IF(OR(LEN(Datos!$B$20&amp;"")=0,C390&lt;Datos!$B$20,C390&gt;Datos!$B$23),"REVISAR: fecha fuera de intervalo",IF(E390="Efectivo","REVISAR: límites y recibí",IF(C390&gt;Datos!$B$21,"REVISAR: arts. 14.3 / 15.4","Sin alerta automática"))))))))</f>
        <v/>
      </c>
    </row>
    <row r="391" customFormat="false" ht="19.5" hidden="false" customHeight="true" outlineLevel="0" collapsed="false">
      <c r="A391" s="60" t="s">
        <v>704</v>
      </c>
      <c r="B391" s="61"/>
      <c r="C391" s="62"/>
      <c r="D391" s="63"/>
      <c r="E391" s="61"/>
      <c r="F391" s="61"/>
      <c r="G391" s="64" t="str">
        <f aca="false">IF(COUNTA(B391:F391)=0,"",IF(OR(LEN(A391&amp;"")=0,LEN(B391&amp;"")=0,LEN(C391&amp;"")=0,LEN(D391&amp;"")=0,LEN(E391&amp;"")=0),"REVISAR: faltan datos",IF(COUNTIFS(Gastos!$A$6:$A$205,B391,Gastos!$B$6:$B$205,"&lt;&gt;")&lt;&gt;1,"REVISAR: ID gasto inexistente/duplicado",IF(COUNTIFS($A$6:$A$405,A391)&gt;1,"REVISAR: ID pago duplicado",IF(D391&lt;=0,"REVISAR: importe",IF(OR(LEN(Datos!$B$20&amp;"")=0,C391&lt;Datos!$B$20,C391&gt;Datos!$B$23),"REVISAR: fecha fuera de intervalo",IF(E391="Efectivo","REVISAR: límites y recibí",IF(C391&gt;Datos!$B$21,"REVISAR: arts. 14.3 / 15.4","Sin alerta automática"))))))))</f>
        <v/>
      </c>
    </row>
    <row r="392" customFormat="false" ht="19.5" hidden="false" customHeight="true" outlineLevel="0" collapsed="false">
      <c r="A392" s="60" t="s">
        <v>705</v>
      </c>
      <c r="B392" s="61"/>
      <c r="C392" s="62"/>
      <c r="D392" s="63"/>
      <c r="E392" s="61"/>
      <c r="F392" s="61"/>
      <c r="G392" s="64" t="str">
        <f aca="false">IF(COUNTA(B392:F392)=0,"",IF(OR(LEN(A392&amp;"")=0,LEN(B392&amp;"")=0,LEN(C392&amp;"")=0,LEN(D392&amp;"")=0,LEN(E392&amp;"")=0),"REVISAR: faltan datos",IF(COUNTIFS(Gastos!$A$6:$A$205,B392,Gastos!$B$6:$B$205,"&lt;&gt;")&lt;&gt;1,"REVISAR: ID gasto inexistente/duplicado",IF(COUNTIFS($A$6:$A$405,A392)&gt;1,"REVISAR: ID pago duplicado",IF(D392&lt;=0,"REVISAR: importe",IF(OR(LEN(Datos!$B$20&amp;"")=0,C392&lt;Datos!$B$20,C392&gt;Datos!$B$23),"REVISAR: fecha fuera de intervalo",IF(E392="Efectivo","REVISAR: límites y recibí",IF(C392&gt;Datos!$B$21,"REVISAR: arts. 14.3 / 15.4","Sin alerta automática"))))))))</f>
        <v/>
      </c>
    </row>
    <row r="393" customFormat="false" ht="19.5" hidden="false" customHeight="true" outlineLevel="0" collapsed="false">
      <c r="A393" s="60" t="s">
        <v>706</v>
      </c>
      <c r="B393" s="61"/>
      <c r="C393" s="62"/>
      <c r="D393" s="63"/>
      <c r="E393" s="61"/>
      <c r="F393" s="61"/>
      <c r="G393" s="64" t="str">
        <f aca="false">IF(COUNTA(B393:F393)=0,"",IF(OR(LEN(A393&amp;"")=0,LEN(B393&amp;"")=0,LEN(C393&amp;"")=0,LEN(D393&amp;"")=0,LEN(E393&amp;"")=0),"REVISAR: faltan datos",IF(COUNTIFS(Gastos!$A$6:$A$205,B393,Gastos!$B$6:$B$205,"&lt;&gt;")&lt;&gt;1,"REVISAR: ID gasto inexistente/duplicado",IF(COUNTIFS($A$6:$A$405,A393)&gt;1,"REVISAR: ID pago duplicado",IF(D393&lt;=0,"REVISAR: importe",IF(OR(LEN(Datos!$B$20&amp;"")=0,C393&lt;Datos!$B$20,C393&gt;Datos!$B$23),"REVISAR: fecha fuera de intervalo",IF(E393="Efectivo","REVISAR: límites y recibí",IF(C393&gt;Datos!$B$21,"REVISAR: arts. 14.3 / 15.4","Sin alerta automática"))))))))</f>
        <v/>
      </c>
    </row>
    <row r="394" customFormat="false" ht="19.5" hidden="false" customHeight="true" outlineLevel="0" collapsed="false">
      <c r="A394" s="60" t="s">
        <v>707</v>
      </c>
      <c r="B394" s="61"/>
      <c r="C394" s="62"/>
      <c r="D394" s="63"/>
      <c r="E394" s="61"/>
      <c r="F394" s="61"/>
      <c r="G394" s="64" t="str">
        <f aca="false">IF(COUNTA(B394:F394)=0,"",IF(OR(LEN(A394&amp;"")=0,LEN(B394&amp;"")=0,LEN(C394&amp;"")=0,LEN(D394&amp;"")=0,LEN(E394&amp;"")=0),"REVISAR: faltan datos",IF(COUNTIFS(Gastos!$A$6:$A$205,B394,Gastos!$B$6:$B$205,"&lt;&gt;")&lt;&gt;1,"REVISAR: ID gasto inexistente/duplicado",IF(COUNTIFS($A$6:$A$405,A394)&gt;1,"REVISAR: ID pago duplicado",IF(D394&lt;=0,"REVISAR: importe",IF(OR(LEN(Datos!$B$20&amp;"")=0,C394&lt;Datos!$B$20,C394&gt;Datos!$B$23),"REVISAR: fecha fuera de intervalo",IF(E394="Efectivo","REVISAR: límites y recibí",IF(C394&gt;Datos!$B$21,"REVISAR: arts. 14.3 / 15.4","Sin alerta automática"))))))))</f>
        <v/>
      </c>
    </row>
    <row r="395" customFormat="false" ht="19.5" hidden="false" customHeight="true" outlineLevel="0" collapsed="false">
      <c r="A395" s="60" t="s">
        <v>708</v>
      </c>
      <c r="B395" s="61"/>
      <c r="C395" s="62"/>
      <c r="D395" s="63"/>
      <c r="E395" s="61"/>
      <c r="F395" s="61"/>
      <c r="G395" s="64" t="str">
        <f aca="false">IF(COUNTA(B395:F395)=0,"",IF(OR(LEN(A395&amp;"")=0,LEN(B395&amp;"")=0,LEN(C395&amp;"")=0,LEN(D395&amp;"")=0,LEN(E395&amp;"")=0),"REVISAR: faltan datos",IF(COUNTIFS(Gastos!$A$6:$A$205,B395,Gastos!$B$6:$B$205,"&lt;&gt;")&lt;&gt;1,"REVISAR: ID gasto inexistente/duplicado",IF(COUNTIFS($A$6:$A$405,A395)&gt;1,"REVISAR: ID pago duplicado",IF(D395&lt;=0,"REVISAR: importe",IF(OR(LEN(Datos!$B$20&amp;"")=0,C395&lt;Datos!$B$20,C395&gt;Datos!$B$23),"REVISAR: fecha fuera de intervalo",IF(E395="Efectivo","REVISAR: límites y recibí",IF(C395&gt;Datos!$B$21,"REVISAR: arts. 14.3 / 15.4","Sin alerta automática"))))))))</f>
        <v/>
      </c>
    </row>
    <row r="396" customFormat="false" ht="19.5" hidden="false" customHeight="true" outlineLevel="0" collapsed="false">
      <c r="A396" s="60" t="s">
        <v>709</v>
      </c>
      <c r="B396" s="61"/>
      <c r="C396" s="62"/>
      <c r="D396" s="63"/>
      <c r="E396" s="61"/>
      <c r="F396" s="61"/>
      <c r="G396" s="64" t="str">
        <f aca="false">IF(COUNTA(B396:F396)=0,"",IF(OR(LEN(A396&amp;"")=0,LEN(B396&amp;"")=0,LEN(C396&amp;"")=0,LEN(D396&amp;"")=0,LEN(E396&amp;"")=0),"REVISAR: faltan datos",IF(COUNTIFS(Gastos!$A$6:$A$205,B396,Gastos!$B$6:$B$205,"&lt;&gt;")&lt;&gt;1,"REVISAR: ID gasto inexistente/duplicado",IF(COUNTIFS($A$6:$A$405,A396)&gt;1,"REVISAR: ID pago duplicado",IF(D396&lt;=0,"REVISAR: importe",IF(OR(LEN(Datos!$B$20&amp;"")=0,C396&lt;Datos!$B$20,C396&gt;Datos!$B$23),"REVISAR: fecha fuera de intervalo",IF(E396="Efectivo","REVISAR: límites y recibí",IF(C396&gt;Datos!$B$21,"REVISAR: arts. 14.3 / 15.4","Sin alerta automática"))))))))</f>
        <v/>
      </c>
    </row>
    <row r="397" customFormat="false" ht="19.5" hidden="false" customHeight="true" outlineLevel="0" collapsed="false">
      <c r="A397" s="60" t="s">
        <v>710</v>
      </c>
      <c r="B397" s="61"/>
      <c r="C397" s="62"/>
      <c r="D397" s="63"/>
      <c r="E397" s="61"/>
      <c r="F397" s="61"/>
      <c r="G397" s="64" t="str">
        <f aca="false">IF(COUNTA(B397:F397)=0,"",IF(OR(LEN(A397&amp;"")=0,LEN(B397&amp;"")=0,LEN(C397&amp;"")=0,LEN(D397&amp;"")=0,LEN(E397&amp;"")=0),"REVISAR: faltan datos",IF(COUNTIFS(Gastos!$A$6:$A$205,B397,Gastos!$B$6:$B$205,"&lt;&gt;")&lt;&gt;1,"REVISAR: ID gasto inexistente/duplicado",IF(COUNTIFS($A$6:$A$405,A397)&gt;1,"REVISAR: ID pago duplicado",IF(D397&lt;=0,"REVISAR: importe",IF(OR(LEN(Datos!$B$20&amp;"")=0,C397&lt;Datos!$B$20,C397&gt;Datos!$B$23),"REVISAR: fecha fuera de intervalo",IF(E397="Efectivo","REVISAR: límites y recibí",IF(C397&gt;Datos!$B$21,"REVISAR: arts. 14.3 / 15.4","Sin alerta automática"))))))))</f>
        <v/>
      </c>
    </row>
    <row r="398" customFormat="false" ht="19.5" hidden="false" customHeight="true" outlineLevel="0" collapsed="false">
      <c r="A398" s="60" t="s">
        <v>711</v>
      </c>
      <c r="B398" s="61"/>
      <c r="C398" s="62"/>
      <c r="D398" s="63"/>
      <c r="E398" s="61"/>
      <c r="F398" s="61"/>
      <c r="G398" s="64" t="str">
        <f aca="false">IF(COUNTA(B398:F398)=0,"",IF(OR(LEN(A398&amp;"")=0,LEN(B398&amp;"")=0,LEN(C398&amp;"")=0,LEN(D398&amp;"")=0,LEN(E398&amp;"")=0),"REVISAR: faltan datos",IF(COUNTIFS(Gastos!$A$6:$A$205,B398,Gastos!$B$6:$B$205,"&lt;&gt;")&lt;&gt;1,"REVISAR: ID gasto inexistente/duplicado",IF(COUNTIFS($A$6:$A$405,A398)&gt;1,"REVISAR: ID pago duplicado",IF(D398&lt;=0,"REVISAR: importe",IF(OR(LEN(Datos!$B$20&amp;"")=0,C398&lt;Datos!$B$20,C398&gt;Datos!$B$23),"REVISAR: fecha fuera de intervalo",IF(E398="Efectivo","REVISAR: límites y recibí",IF(C398&gt;Datos!$B$21,"REVISAR: arts. 14.3 / 15.4","Sin alerta automática"))))))))</f>
        <v/>
      </c>
    </row>
    <row r="399" customFormat="false" ht="19.5" hidden="false" customHeight="true" outlineLevel="0" collapsed="false">
      <c r="A399" s="60" t="s">
        <v>712</v>
      </c>
      <c r="B399" s="61"/>
      <c r="C399" s="62"/>
      <c r="D399" s="63"/>
      <c r="E399" s="61"/>
      <c r="F399" s="61"/>
      <c r="G399" s="64" t="str">
        <f aca="false">IF(COUNTA(B399:F399)=0,"",IF(OR(LEN(A399&amp;"")=0,LEN(B399&amp;"")=0,LEN(C399&amp;"")=0,LEN(D399&amp;"")=0,LEN(E399&amp;"")=0),"REVISAR: faltan datos",IF(COUNTIFS(Gastos!$A$6:$A$205,B399,Gastos!$B$6:$B$205,"&lt;&gt;")&lt;&gt;1,"REVISAR: ID gasto inexistente/duplicado",IF(COUNTIFS($A$6:$A$405,A399)&gt;1,"REVISAR: ID pago duplicado",IF(D399&lt;=0,"REVISAR: importe",IF(OR(LEN(Datos!$B$20&amp;"")=0,C399&lt;Datos!$B$20,C399&gt;Datos!$B$23),"REVISAR: fecha fuera de intervalo",IF(E399="Efectivo","REVISAR: límites y recibí",IF(C399&gt;Datos!$B$21,"REVISAR: arts. 14.3 / 15.4","Sin alerta automática"))))))))</f>
        <v/>
      </c>
    </row>
    <row r="400" customFormat="false" ht="19.5" hidden="false" customHeight="true" outlineLevel="0" collapsed="false">
      <c r="A400" s="60" t="s">
        <v>713</v>
      </c>
      <c r="B400" s="61"/>
      <c r="C400" s="62"/>
      <c r="D400" s="63"/>
      <c r="E400" s="61"/>
      <c r="F400" s="61"/>
      <c r="G400" s="64" t="str">
        <f aca="false">IF(COUNTA(B400:F400)=0,"",IF(OR(LEN(A400&amp;"")=0,LEN(B400&amp;"")=0,LEN(C400&amp;"")=0,LEN(D400&amp;"")=0,LEN(E400&amp;"")=0),"REVISAR: faltan datos",IF(COUNTIFS(Gastos!$A$6:$A$205,B400,Gastos!$B$6:$B$205,"&lt;&gt;")&lt;&gt;1,"REVISAR: ID gasto inexistente/duplicado",IF(COUNTIFS($A$6:$A$405,A400)&gt;1,"REVISAR: ID pago duplicado",IF(D400&lt;=0,"REVISAR: importe",IF(OR(LEN(Datos!$B$20&amp;"")=0,C400&lt;Datos!$B$20,C400&gt;Datos!$B$23),"REVISAR: fecha fuera de intervalo",IF(E400="Efectivo","REVISAR: límites y recibí",IF(C400&gt;Datos!$B$21,"REVISAR: arts. 14.3 / 15.4","Sin alerta automática"))))))))</f>
        <v/>
      </c>
    </row>
    <row r="401" customFormat="false" ht="19.5" hidden="false" customHeight="true" outlineLevel="0" collapsed="false">
      <c r="A401" s="60" t="s">
        <v>714</v>
      </c>
      <c r="B401" s="61"/>
      <c r="C401" s="62"/>
      <c r="D401" s="63"/>
      <c r="E401" s="61"/>
      <c r="F401" s="61"/>
      <c r="G401" s="64" t="str">
        <f aca="false">IF(COUNTA(B401:F401)=0,"",IF(OR(LEN(A401&amp;"")=0,LEN(B401&amp;"")=0,LEN(C401&amp;"")=0,LEN(D401&amp;"")=0,LEN(E401&amp;"")=0),"REVISAR: faltan datos",IF(COUNTIFS(Gastos!$A$6:$A$205,B401,Gastos!$B$6:$B$205,"&lt;&gt;")&lt;&gt;1,"REVISAR: ID gasto inexistente/duplicado",IF(COUNTIFS($A$6:$A$405,A401)&gt;1,"REVISAR: ID pago duplicado",IF(D401&lt;=0,"REVISAR: importe",IF(OR(LEN(Datos!$B$20&amp;"")=0,C401&lt;Datos!$B$20,C401&gt;Datos!$B$23),"REVISAR: fecha fuera de intervalo",IF(E401="Efectivo","REVISAR: límites y recibí",IF(C401&gt;Datos!$B$21,"REVISAR: arts. 14.3 / 15.4","Sin alerta automática"))))))))</f>
        <v/>
      </c>
    </row>
    <row r="402" customFormat="false" ht="19.5" hidden="false" customHeight="true" outlineLevel="0" collapsed="false">
      <c r="A402" s="60" t="s">
        <v>715</v>
      </c>
      <c r="B402" s="61"/>
      <c r="C402" s="62"/>
      <c r="D402" s="63"/>
      <c r="E402" s="61"/>
      <c r="F402" s="61"/>
      <c r="G402" s="64" t="str">
        <f aca="false">IF(COUNTA(B402:F402)=0,"",IF(OR(LEN(A402&amp;"")=0,LEN(B402&amp;"")=0,LEN(C402&amp;"")=0,LEN(D402&amp;"")=0,LEN(E402&amp;"")=0),"REVISAR: faltan datos",IF(COUNTIFS(Gastos!$A$6:$A$205,B402,Gastos!$B$6:$B$205,"&lt;&gt;")&lt;&gt;1,"REVISAR: ID gasto inexistente/duplicado",IF(COUNTIFS($A$6:$A$405,A402)&gt;1,"REVISAR: ID pago duplicado",IF(D402&lt;=0,"REVISAR: importe",IF(OR(LEN(Datos!$B$20&amp;"")=0,C402&lt;Datos!$B$20,C402&gt;Datos!$B$23),"REVISAR: fecha fuera de intervalo",IF(E402="Efectivo","REVISAR: límites y recibí",IF(C402&gt;Datos!$B$21,"REVISAR: arts. 14.3 / 15.4","Sin alerta automática"))))))))</f>
        <v/>
      </c>
    </row>
    <row r="403" customFormat="false" ht="19.5" hidden="false" customHeight="true" outlineLevel="0" collapsed="false">
      <c r="A403" s="60" t="s">
        <v>716</v>
      </c>
      <c r="B403" s="61"/>
      <c r="C403" s="62"/>
      <c r="D403" s="63"/>
      <c r="E403" s="61"/>
      <c r="F403" s="61"/>
      <c r="G403" s="64" t="str">
        <f aca="false">IF(COUNTA(B403:F403)=0,"",IF(OR(LEN(A403&amp;"")=0,LEN(B403&amp;"")=0,LEN(C403&amp;"")=0,LEN(D403&amp;"")=0,LEN(E403&amp;"")=0),"REVISAR: faltan datos",IF(COUNTIFS(Gastos!$A$6:$A$205,B403,Gastos!$B$6:$B$205,"&lt;&gt;")&lt;&gt;1,"REVISAR: ID gasto inexistente/duplicado",IF(COUNTIFS($A$6:$A$405,A403)&gt;1,"REVISAR: ID pago duplicado",IF(D403&lt;=0,"REVISAR: importe",IF(OR(LEN(Datos!$B$20&amp;"")=0,C403&lt;Datos!$B$20,C403&gt;Datos!$B$23),"REVISAR: fecha fuera de intervalo",IF(E403="Efectivo","REVISAR: límites y recibí",IF(C403&gt;Datos!$B$21,"REVISAR: arts. 14.3 / 15.4","Sin alerta automática"))))))))</f>
        <v/>
      </c>
    </row>
    <row r="404" customFormat="false" ht="19.5" hidden="false" customHeight="true" outlineLevel="0" collapsed="false">
      <c r="A404" s="60" t="s">
        <v>717</v>
      </c>
      <c r="B404" s="61"/>
      <c r="C404" s="62"/>
      <c r="D404" s="63"/>
      <c r="E404" s="61"/>
      <c r="F404" s="61"/>
      <c r="G404" s="64" t="str">
        <f aca="false">IF(COUNTA(B404:F404)=0,"",IF(OR(LEN(A404&amp;"")=0,LEN(B404&amp;"")=0,LEN(C404&amp;"")=0,LEN(D404&amp;"")=0,LEN(E404&amp;"")=0),"REVISAR: faltan datos",IF(COUNTIFS(Gastos!$A$6:$A$205,B404,Gastos!$B$6:$B$205,"&lt;&gt;")&lt;&gt;1,"REVISAR: ID gasto inexistente/duplicado",IF(COUNTIFS($A$6:$A$405,A404)&gt;1,"REVISAR: ID pago duplicado",IF(D404&lt;=0,"REVISAR: importe",IF(OR(LEN(Datos!$B$20&amp;"")=0,C404&lt;Datos!$B$20,C404&gt;Datos!$B$23),"REVISAR: fecha fuera de intervalo",IF(E404="Efectivo","REVISAR: límites y recibí",IF(C404&gt;Datos!$B$21,"REVISAR: arts. 14.3 / 15.4","Sin alerta automática"))))))))</f>
        <v/>
      </c>
    </row>
    <row r="405" customFormat="false" ht="19.5" hidden="false" customHeight="true" outlineLevel="0" collapsed="false">
      <c r="A405" s="60" t="s">
        <v>718</v>
      </c>
      <c r="B405" s="61"/>
      <c r="C405" s="62"/>
      <c r="D405" s="63"/>
      <c r="E405" s="61"/>
      <c r="F405" s="61"/>
      <c r="G405" s="64" t="str">
        <f aca="false">IF(COUNTA(B405:F405)=0,"",IF(OR(LEN(A405&amp;"")=0,LEN(B405&amp;"")=0,LEN(C405&amp;"")=0,LEN(D405&amp;"")=0,LEN(E405&amp;"")=0),"REVISAR: faltan datos",IF(COUNTIFS(Gastos!$A$6:$A$205,B405,Gastos!$B$6:$B$205,"&lt;&gt;")&lt;&gt;1,"REVISAR: ID gasto inexistente/duplicado",IF(COUNTIFS($A$6:$A$405,A405)&gt;1,"REVISAR: ID pago duplicado",IF(D405&lt;=0,"REVISAR: importe",IF(OR(LEN(Datos!$B$20&amp;"")=0,C405&lt;Datos!$B$20,C405&gt;Datos!$B$23),"REVISAR: fecha fuera de intervalo",IF(E405="Efectivo","REVISAR: límites y recibí",IF(C405&gt;Datos!$B$21,"REVISAR: arts. 14.3 / 15.4","Sin alerta automática"))))))))</f>
        <v/>
      </c>
    </row>
  </sheetData>
  <sheetProtection sheet="true" password="e543" objects="true" scenarios="true" autoFilter="false"/>
  <mergeCells count="2">
    <mergeCell ref="A2:G2"/>
    <mergeCell ref="A3:G3"/>
  </mergeCells>
  <conditionalFormatting sqref="I6:I405">
    <cfRule type="containsText" priority="2" operator="containsText" aboveAverage="0" equalAverage="0" bottom="0" percent="0" rank="0" text="REVISAR" dxfId="12">
      <formula>NOT(ISERROR(SEARCH("REVISAR",I6)))</formula>
    </cfRule>
  </conditionalFormatting>
  <conditionalFormatting sqref="G6:G405">
    <cfRule type="containsText" priority="3" operator="containsText" aboveAverage="0" equalAverage="0" bottom="0" percent="0" rank="0" text="REVISAR" dxfId="13">
      <formula>NOT(ISERROR(SEARCH("REVISAR",G6)))</formula>
    </cfRule>
  </conditionalFormatting>
  <dataValidations count="3">
    <dataValidation allowBlank="false" error="Seleccione una opción válida." errorStyle="stop" errorTitle="Revise el dato" operator="between" showDropDown="false" showErrorMessage="true" showInputMessage="false" sqref="E6:E405" type="list">
      <formula1>"Transferencia,Tarjeta,Cheque o pagaré,Efectivo,Ingreso retenciones,Seguridad Social,Otro acreditable"</formula1>
      <formula2>0</formula2>
    </dataValidation>
    <dataValidation allowBlank="false" errorStyle="stop" operator="between" showDropDown="false" showErrorMessage="false" showInputMessage="false" sqref="B6:B405" type="list">
      <formula1>IdsGasto</formula1>
      <formula2>0</formula2>
    </dataValidation>
    <dataValidation allowBlank="false" error="Introduzca un número dentro del intervalo permitido." errorStyle="stop" errorTitle="Revise el importe" operator="greaterThanOrEqual" showDropDown="false" showErrorMessage="true" showInputMessage="false" sqref="D6:D405" type="decimal">
      <formula1>0.01</formula1>
      <formula2>0</formula2>
    </dataValidation>
  </dataValidations>
  <printOptions headings="false" gridLines="false" gridLinesSet="true" horizontalCentered="true" verticalCentered="false"/>
  <pageMargins left="0.3" right="0.3"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8.71484375" defaultRowHeight="12.75" customHeight="false" zeroHeight="false" outlineLevelRow="0" outlineLevelCol="0"/>
  <cols>
    <col collapsed="false" customWidth="true" hidden="false" outlineLevel="0" max="1" min="1" style="1" width="10"/>
    <col collapsed="false" customWidth="true" hidden="false" outlineLevel="0" max="2" min="2" style="1" width="26"/>
    <col collapsed="false" customWidth="true" hidden="false" outlineLevel="0" max="4" min="3" style="1" width="21"/>
    <col collapsed="false" customWidth="true" hidden="false" outlineLevel="0" max="5" min="5" style="1" width="30"/>
    <col collapsed="false" customWidth="true" hidden="false" outlineLevel="0" max="6" min="6" style="1" width="29"/>
    <col collapsed="false" customWidth="true" hidden="false" outlineLevel="0" max="7" min="7" style="1" width="37"/>
    <col collapsed="false" customWidth="true" hidden="false" outlineLevel="0" max="8" min="8" style="1" width="28"/>
    <col collapsed="false" customWidth="true" hidden="false" outlineLevel="0" max="9" min="9" style="1" width="42"/>
    <col collapsed="false" customWidth="true" hidden="false" outlineLevel="0" max="10" min="10" style="1" width="48"/>
  </cols>
  <sheetData>
    <row r="1" customFormat="false" ht="22.5" hidden="false" customHeight="true" outlineLevel="0" collapsed="false"/>
    <row r="2" customFormat="false" ht="30" hidden="false" customHeight="true" outlineLevel="0" collapsed="false">
      <c r="A2" s="40" t="s">
        <v>719</v>
      </c>
      <c r="B2" s="40"/>
      <c r="C2" s="40"/>
      <c r="D2" s="40"/>
      <c r="E2" s="40"/>
      <c r="F2" s="40"/>
    </row>
    <row r="3" customFormat="false" ht="21.75" hidden="false" customHeight="true" outlineLevel="0" collapsed="false">
      <c r="A3" s="39" t="s">
        <v>720</v>
      </c>
      <c r="B3" s="39"/>
      <c r="C3" s="39"/>
      <c r="D3" s="39"/>
      <c r="E3" s="39"/>
      <c r="F3" s="39"/>
    </row>
    <row r="4" customFormat="false" ht="6.75" hidden="false" customHeight="true" outlineLevel="0" collapsed="false">
      <c r="A4" s="39"/>
      <c r="B4" s="39"/>
      <c r="C4" s="39"/>
      <c r="D4" s="39"/>
      <c r="E4" s="39"/>
      <c r="F4" s="39"/>
    </row>
    <row r="5" customFormat="false" ht="33.75" hidden="false" customHeight="true" outlineLevel="0" collapsed="false">
      <c r="A5" s="42" t="s">
        <v>721</v>
      </c>
      <c r="B5" s="42" t="s">
        <v>722</v>
      </c>
      <c r="C5" s="42" t="s">
        <v>723</v>
      </c>
      <c r="D5" s="42" t="s">
        <v>724</v>
      </c>
      <c r="E5" s="42" t="s">
        <v>725</v>
      </c>
      <c r="F5" s="42" t="s">
        <v>318</v>
      </c>
    </row>
    <row r="6" customFormat="false" ht="19.5" hidden="false" customHeight="true" outlineLevel="0" collapsed="false">
      <c r="A6" s="61"/>
      <c r="B6" s="61"/>
      <c r="C6" s="61"/>
      <c r="D6" s="63"/>
      <c r="E6" s="61"/>
      <c r="F6" s="65" t="str">
        <f aca="false">IF(COUNTA(A6:E6)=0,"",IF(OR(LEN(A6&amp;"")=0,LEN(B6&amp;"")=0,LEN(C6&amp;"")=0,LEN(D6&amp;"")=0),"REVISAR: faltan datos",IF(D6&lt;0,"REVISAR: importe",IF(COUNTIFS($A$6:$A$85,A6)&gt;1,"REVISAR: ID duplicado","Sin alerta automática"))))</f>
        <v/>
      </c>
    </row>
    <row r="7" customFormat="false" ht="19.5" hidden="false" customHeight="true" outlineLevel="0" collapsed="false">
      <c r="A7" s="61"/>
      <c r="B7" s="61"/>
      <c r="C7" s="61"/>
      <c r="D7" s="63"/>
      <c r="E7" s="61"/>
      <c r="F7" s="65" t="str">
        <f aca="false">IF(COUNTA(A7:E7)=0,"",IF(OR(LEN(A7&amp;"")=0,LEN(B7&amp;"")=0,LEN(C7&amp;"")=0,LEN(D7&amp;"")=0),"REVISAR: faltan datos",IF(D7&lt;0,"REVISAR: importe",IF(COUNTIFS($A$6:$A$85,A7)&gt;1,"REVISAR: ID duplicado","Sin alerta automática"))))</f>
        <v/>
      </c>
    </row>
    <row r="8" customFormat="false" ht="19.5" hidden="false" customHeight="true" outlineLevel="0" collapsed="false">
      <c r="A8" s="61"/>
      <c r="B8" s="61"/>
      <c r="C8" s="61"/>
      <c r="D8" s="63"/>
      <c r="E8" s="61"/>
      <c r="F8" s="65" t="str">
        <f aca="false">IF(COUNTA(A8:E8)=0,"",IF(OR(LEN(A8&amp;"")=0,LEN(B8&amp;"")=0,LEN(C8&amp;"")=0,LEN(D8&amp;"")=0),"REVISAR: faltan datos",IF(D8&lt;0,"REVISAR: importe",IF(COUNTIFS($A$6:$A$85,A8)&gt;1,"REVISAR: ID duplicado","Sin alerta automática"))))</f>
        <v/>
      </c>
    </row>
    <row r="9" customFormat="false" ht="19.5" hidden="false" customHeight="true" outlineLevel="0" collapsed="false">
      <c r="A9" s="61"/>
      <c r="B9" s="61"/>
      <c r="C9" s="61"/>
      <c r="D9" s="63"/>
      <c r="E9" s="61"/>
      <c r="F9" s="65" t="str">
        <f aca="false">IF(COUNTA(A9:E9)=0,"",IF(OR(LEN(A9&amp;"")=0,LEN(B9&amp;"")=0,LEN(C9&amp;"")=0,LEN(D9&amp;"")=0),"REVISAR: faltan datos",IF(D9&lt;0,"REVISAR: importe",IF(COUNTIFS($A$6:$A$85,A9)&gt;1,"REVISAR: ID duplicado","Sin alerta automática"))))</f>
        <v/>
      </c>
    </row>
    <row r="10" customFormat="false" ht="19.5" hidden="false" customHeight="true" outlineLevel="0" collapsed="false">
      <c r="A10" s="61"/>
      <c r="B10" s="61"/>
      <c r="C10" s="61"/>
      <c r="D10" s="63"/>
      <c r="E10" s="61"/>
      <c r="F10" s="65" t="str">
        <f aca="false">IF(COUNTA(A10:E10)=0,"",IF(OR(LEN(A10&amp;"")=0,LEN(B10&amp;"")=0,LEN(C10&amp;"")=0,LEN(D10&amp;"")=0),"REVISAR: faltan datos",IF(D10&lt;0,"REVISAR: importe",IF(COUNTIFS($A$6:$A$85,A10)&gt;1,"REVISAR: ID duplicado","Sin alerta automática"))))</f>
        <v/>
      </c>
    </row>
    <row r="11" customFormat="false" ht="19.5" hidden="false" customHeight="true" outlineLevel="0" collapsed="false">
      <c r="A11" s="61"/>
      <c r="B11" s="61"/>
      <c r="C11" s="61"/>
      <c r="D11" s="63"/>
      <c r="E11" s="61"/>
      <c r="F11" s="65" t="str">
        <f aca="false">IF(COUNTA(A11:E11)=0,"",IF(OR(LEN(A11&amp;"")=0,LEN(B11&amp;"")=0,LEN(C11&amp;"")=0,LEN(D11&amp;"")=0),"REVISAR: faltan datos",IF(D11&lt;0,"REVISAR: importe",IF(COUNTIFS($A$6:$A$85,A11)&gt;1,"REVISAR: ID duplicado","Sin alerta automática"))))</f>
        <v/>
      </c>
    </row>
    <row r="12" customFormat="false" ht="19.5" hidden="false" customHeight="true" outlineLevel="0" collapsed="false">
      <c r="A12" s="61"/>
      <c r="B12" s="61"/>
      <c r="C12" s="61"/>
      <c r="D12" s="63"/>
      <c r="E12" s="61"/>
      <c r="F12" s="65" t="str">
        <f aca="false">IF(COUNTA(A12:E12)=0,"",IF(OR(LEN(A12&amp;"")=0,LEN(B12&amp;"")=0,LEN(C12&amp;"")=0,LEN(D12&amp;"")=0),"REVISAR: faltan datos",IF(D12&lt;0,"REVISAR: importe",IF(COUNTIFS($A$6:$A$85,A12)&gt;1,"REVISAR: ID duplicado","Sin alerta automática"))))</f>
        <v/>
      </c>
    </row>
    <row r="13" customFormat="false" ht="19.5" hidden="false" customHeight="true" outlineLevel="0" collapsed="false">
      <c r="A13" s="61"/>
      <c r="B13" s="61"/>
      <c r="C13" s="61"/>
      <c r="D13" s="63"/>
      <c r="E13" s="61"/>
      <c r="F13" s="65" t="str">
        <f aca="false">IF(COUNTA(A13:E13)=0,"",IF(OR(LEN(A13&amp;"")=0,LEN(B13&amp;"")=0,LEN(C13&amp;"")=0,LEN(D13&amp;"")=0),"REVISAR: faltan datos",IF(D13&lt;0,"REVISAR: importe",IF(COUNTIFS($A$6:$A$85,A13)&gt;1,"REVISAR: ID duplicado","Sin alerta automática"))))</f>
        <v/>
      </c>
    </row>
    <row r="14" customFormat="false" ht="19.5" hidden="false" customHeight="true" outlineLevel="0" collapsed="false">
      <c r="A14" s="61"/>
      <c r="B14" s="61"/>
      <c r="C14" s="61"/>
      <c r="D14" s="63"/>
      <c r="E14" s="61"/>
      <c r="F14" s="65" t="str">
        <f aca="false">IF(COUNTA(A14:E14)=0,"",IF(OR(LEN(A14&amp;"")=0,LEN(B14&amp;"")=0,LEN(C14&amp;"")=0,LEN(D14&amp;"")=0),"REVISAR: faltan datos",IF(D14&lt;0,"REVISAR: importe",IF(COUNTIFS($A$6:$A$85,A14)&gt;1,"REVISAR: ID duplicado","Sin alerta automática"))))</f>
        <v/>
      </c>
    </row>
    <row r="15" customFormat="false" ht="19.5" hidden="false" customHeight="true" outlineLevel="0" collapsed="false">
      <c r="A15" s="61"/>
      <c r="B15" s="61"/>
      <c r="C15" s="61"/>
      <c r="D15" s="63"/>
      <c r="E15" s="61"/>
      <c r="F15" s="65" t="str">
        <f aca="false">IF(COUNTA(A15:E15)=0,"",IF(OR(LEN(A15&amp;"")=0,LEN(B15&amp;"")=0,LEN(C15&amp;"")=0,LEN(D15&amp;"")=0),"REVISAR: faltan datos",IF(D15&lt;0,"REVISAR: importe",IF(COUNTIFS($A$6:$A$85,A15)&gt;1,"REVISAR: ID duplicado","Sin alerta automática"))))</f>
        <v/>
      </c>
    </row>
    <row r="16" customFormat="false" ht="19.5" hidden="false" customHeight="true" outlineLevel="0" collapsed="false">
      <c r="A16" s="61"/>
      <c r="B16" s="61"/>
      <c r="C16" s="61"/>
      <c r="D16" s="63"/>
      <c r="E16" s="61"/>
      <c r="F16" s="65" t="str">
        <f aca="false">IF(COUNTA(A16:E16)=0,"",IF(OR(LEN(A16&amp;"")=0,LEN(B16&amp;"")=0,LEN(C16&amp;"")=0,LEN(D16&amp;"")=0),"REVISAR: faltan datos",IF(D16&lt;0,"REVISAR: importe",IF(COUNTIFS($A$6:$A$85,A16)&gt;1,"REVISAR: ID duplicado","Sin alerta automática"))))</f>
        <v/>
      </c>
    </row>
    <row r="17" customFormat="false" ht="19.5" hidden="false" customHeight="true" outlineLevel="0" collapsed="false">
      <c r="A17" s="61"/>
      <c r="B17" s="61"/>
      <c r="C17" s="61"/>
      <c r="D17" s="63"/>
      <c r="E17" s="61"/>
      <c r="F17" s="65" t="str">
        <f aca="false">IF(COUNTA(A17:E17)=0,"",IF(OR(LEN(A17&amp;"")=0,LEN(B17&amp;"")=0,LEN(C17&amp;"")=0,LEN(D17&amp;"")=0),"REVISAR: faltan datos",IF(D17&lt;0,"REVISAR: importe",IF(COUNTIFS($A$6:$A$85,A17)&gt;1,"REVISAR: ID duplicado","Sin alerta automática"))))</f>
        <v/>
      </c>
    </row>
    <row r="18" customFormat="false" ht="19.5" hidden="false" customHeight="true" outlineLevel="0" collapsed="false">
      <c r="A18" s="61"/>
      <c r="B18" s="61"/>
      <c r="C18" s="61"/>
      <c r="D18" s="63"/>
      <c r="E18" s="61"/>
      <c r="F18" s="65" t="str">
        <f aca="false">IF(COUNTA(A18:E18)=0,"",IF(OR(LEN(A18&amp;"")=0,LEN(B18&amp;"")=0,LEN(C18&amp;"")=0,LEN(D18&amp;"")=0),"REVISAR: faltan datos",IF(D18&lt;0,"REVISAR: importe",IF(COUNTIFS($A$6:$A$85,A18)&gt;1,"REVISAR: ID duplicado","Sin alerta automática"))))</f>
        <v/>
      </c>
    </row>
    <row r="19" customFormat="false" ht="19.5" hidden="false" customHeight="true" outlineLevel="0" collapsed="false">
      <c r="A19" s="61"/>
      <c r="B19" s="61"/>
      <c r="C19" s="61"/>
      <c r="D19" s="63"/>
      <c r="E19" s="61"/>
      <c r="F19" s="65" t="str">
        <f aca="false">IF(COUNTA(A19:E19)=0,"",IF(OR(LEN(A19&amp;"")=0,LEN(B19&amp;"")=0,LEN(C19&amp;"")=0,LEN(D19&amp;"")=0),"REVISAR: faltan datos",IF(D19&lt;0,"REVISAR: importe",IF(COUNTIFS($A$6:$A$85,A19)&gt;1,"REVISAR: ID duplicado","Sin alerta automática"))))</f>
        <v/>
      </c>
    </row>
    <row r="20" customFormat="false" ht="19.5" hidden="false" customHeight="true" outlineLevel="0" collapsed="false">
      <c r="A20" s="61"/>
      <c r="B20" s="61"/>
      <c r="C20" s="61"/>
      <c r="D20" s="63"/>
      <c r="E20" s="61"/>
      <c r="F20" s="65" t="str">
        <f aca="false">IF(COUNTA(A20:E20)=0,"",IF(OR(LEN(A20&amp;"")=0,LEN(B20&amp;"")=0,LEN(C20&amp;"")=0,LEN(D20&amp;"")=0),"REVISAR: faltan datos",IF(D20&lt;0,"REVISAR: importe",IF(COUNTIFS($A$6:$A$85,A20)&gt;1,"REVISAR: ID duplicado","Sin alerta automática"))))</f>
        <v/>
      </c>
    </row>
    <row r="21" customFormat="false" ht="19.5" hidden="false" customHeight="true" outlineLevel="0" collapsed="false">
      <c r="A21" s="61"/>
      <c r="B21" s="61"/>
      <c r="C21" s="61"/>
      <c r="D21" s="63"/>
      <c r="E21" s="61"/>
      <c r="F21" s="65" t="str">
        <f aca="false">IF(COUNTA(A21:E21)=0,"",IF(OR(LEN(A21&amp;"")=0,LEN(B21&amp;"")=0,LEN(C21&amp;"")=0,LEN(D21&amp;"")=0),"REVISAR: faltan datos",IF(D21&lt;0,"REVISAR: importe",IF(COUNTIFS($A$6:$A$85,A21)&gt;1,"REVISAR: ID duplicado","Sin alerta automática"))))</f>
        <v/>
      </c>
    </row>
    <row r="22" customFormat="false" ht="19.5" hidden="false" customHeight="true" outlineLevel="0" collapsed="false">
      <c r="A22" s="61"/>
      <c r="B22" s="61"/>
      <c r="C22" s="61"/>
      <c r="D22" s="63"/>
      <c r="E22" s="61"/>
      <c r="F22" s="65" t="str">
        <f aca="false">IF(COUNTA(A22:E22)=0,"",IF(OR(LEN(A22&amp;"")=0,LEN(B22&amp;"")=0,LEN(C22&amp;"")=0,LEN(D22&amp;"")=0),"REVISAR: faltan datos",IF(D22&lt;0,"REVISAR: importe",IF(COUNTIFS($A$6:$A$85,A22)&gt;1,"REVISAR: ID duplicado","Sin alerta automática"))))</f>
        <v/>
      </c>
    </row>
    <row r="23" customFormat="false" ht="19.5" hidden="false" customHeight="true" outlineLevel="0" collapsed="false">
      <c r="A23" s="61"/>
      <c r="B23" s="61"/>
      <c r="C23" s="61"/>
      <c r="D23" s="63"/>
      <c r="E23" s="61"/>
      <c r="F23" s="65" t="str">
        <f aca="false">IF(COUNTA(A23:E23)=0,"",IF(OR(LEN(A23&amp;"")=0,LEN(B23&amp;"")=0,LEN(C23&amp;"")=0,LEN(D23&amp;"")=0),"REVISAR: faltan datos",IF(D23&lt;0,"REVISAR: importe",IF(COUNTIFS($A$6:$A$85,A23)&gt;1,"REVISAR: ID duplicado","Sin alerta automática"))))</f>
        <v/>
      </c>
    </row>
    <row r="24" customFormat="false" ht="19.5" hidden="false" customHeight="true" outlineLevel="0" collapsed="false">
      <c r="A24" s="61"/>
      <c r="B24" s="61"/>
      <c r="C24" s="61"/>
      <c r="D24" s="63"/>
      <c r="E24" s="61"/>
      <c r="F24" s="65" t="str">
        <f aca="false">IF(COUNTA(A24:E24)=0,"",IF(OR(LEN(A24&amp;"")=0,LEN(B24&amp;"")=0,LEN(C24&amp;"")=0,LEN(D24&amp;"")=0),"REVISAR: faltan datos",IF(D24&lt;0,"REVISAR: importe",IF(COUNTIFS($A$6:$A$85,A24)&gt;1,"REVISAR: ID duplicado","Sin alerta automática"))))</f>
        <v/>
      </c>
    </row>
    <row r="25" customFormat="false" ht="19.5" hidden="false" customHeight="true" outlineLevel="0" collapsed="false">
      <c r="A25" s="61"/>
      <c r="B25" s="61"/>
      <c r="C25" s="61"/>
      <c r="D25" s="63"/>
      <c r="E25" s="61"/>
      <c r="F25" s="65" t="str">
        <f aca="false">IF(COUNTA(A25:E25)=0,"",IF(OR(LEN(A25&amp;"")=0,LEN(B25&amp;"")=0,LEN(C25&amp;"")=0,LEN(D25&amp;"")=0),"REVISAR: faltan datos",IF(D25&lt;0,"REVISAR: importe",IF(COUNTIFS($A$6:$A$85,A25)&gt;1,"REVISAR: ID duplicado","Sin alerta automática"))))</f>
        <v/>
      </c>
    </row>
    <row r="26" customFormat="false" ht="19.5" hidden="false" customHeight="true" outlineLevel="0" collapsed="false">
      <c r="A26" s="61"/>
      <c r="B26" s="61"/>
      <c r="C26" s="61"/>
      <c r="D26" s="63"/>
      <c r="E26" s="61"/>
      <c r="F26" s="65" t="str">
        <f aca="false">IF(COUNTA(A26:E26)=0,"",IF(OR(LEN(A26&amp;"")=0,LEN(B26&amp;"")=0,LEN(C26&amp;"")=0,LEN(D26&amp;"")=0),"REVISAR: faltan datos",IF(D26&lt;0,"REVISAR: importe",IF(COUNTIFS($A$6:$A$85,A26)&gt;1,"REVISAR: ID duplicado","Sin alerta automática"))))</f>
        <v/>
      </c>
    </row>
    <row r="27" customFormat="false" ht="19.5" hidden="false" customHeight="true" outlineLevel="0" collapsed="false">
      <c r="A27" s="61"/>
      <c r="B27" s="61"/>
      <c r="C27" s="61"/>
      <c r="D27" s="63"/>
      <c r="E27" s="61"/>
      <c r="F27" s="65" t="str">
        <f aca="false">IF(COUNTA(A27:E27)=0,"",IF(OR(LEN(A27&amp;"")=0,LEN(B27&amp;"")=0,LEN(C27&amp;"")=0,LEN(D27&amp;"")=0),"REVISAR: faltan datos",IF(D27&lt;0,"REVISAR: importe",IF(COUNTIFS($A$6:$A$85,A27)&gt;1,"REVISAR: ID duplicado","Sin alerta automática"))))</f>
        <v/>
      </c>
    </row>
    <row r="28" customFormat="false" ht="19.5" hidden="false" customHeight="true" outlineLevel="0" collapsed="false">
      <c r="A28" s="61"/>
      <c r="B28" s="61"/>
      <c r="C28" s="61"/>
      <c r="D28" s="63"/>
      <c r="E28" s="61"/>
      <c r="F28" s="65" t="str">
        <f aca="false">IF(COUNTA(A28:E28)=0,"",IF(OR(LEN(A28&amp;"")=0,LEN(B28&amp;"")=0,LEN(C28&amp;"")=0,LEN(D28&amp;"")=0),"REVISAR: faltan datos",IF(D28&lt;0,"REVISAR: importe",IF(COUNTIFS($A$6:$A$85,A28)&gt;1,"REVISAR: ID duplicado","Sin alerta automática"))))</f>
        <v/>
      </c>
    </row>
    <row r="29" customFormat="false" ht="19.5" hidden="false" customHeight="true" outlineLevel="0" collapsed="false">
      <c r="A29" s="61"/>
      <c r="B29" s="61"/>
      <c r="C29" s="61"/>
      <c r="D29" s="63"/>
      <c r="E29" s="61"/>
      <c r="F29" s="65" t="str">
        <f aca="false">IF(COUNTA(A29:E29)=0,"",IF(OR(LEN(A29&amp;"")=0,LEN(B29&amp;"")=0,LEN(C29&amp;"")=0,LEN(D29&amp;"")=0),"REVISAR: faltan datos",IF(D29&lt;0,"REVISAR: importe",IF(COUNTIFS($A$6:$A$85,A29)&gt;1,"REVISAR: ID duplicado","Sin alerta automática"))))</f>
        <v/>
      </c>
    </row>
    <row r="30" customFormat="false" ht="19.5" hidden="false" customHeight="true" outlineLevel="0" collapsed="false">
      <c r="A30" s="61"/>
      <c r="B30" s="61"/>
      <c r="C30" s="61"/>
      <c r="D30" s="63"/>
      <c r="E30" s="61"/>
      <c r="F30" s="65" t="str">
        <f aca="false">IF(COUNTA(A30:E30)=0,"",IF(OR(LEN(A30&amp;"")=0,LEN(B30&amp;"")=0,LEN(C30&amp;"")=0,LEN(D30&amp;"")=0),"REVISAR: faltan datos",IF(D30&lt;0,"REVISAR: importe",IF(COUNTIFS($A$6:$A$85,A30)&gt;1,"REVISAR: ID duplicado","Sin alerta automática"))))</f>
        <v/>
      </c>
    </row>
    <row r="31" customFormat="false" ht="19.5" hidden="false" customHeight="true" outlineLevel="0" collapsed="false">
      <c r="A31" s="61"/>
      <c r="B31" s="61"/>
      <c r="C31" s="61"/>
      <c r="D31" s="63"/>
      <c r="E31" s="61"/>
      <c r="F31" s="65" t="str">
        <f aca="false">IF(COUNTA(A31:E31)=0,"",IF(OR(LEN(A31&amp;"")=0,LEN(B31&amp;"")=0,LEN(C31&amp;"")=0,LEN(D31&amp;"")=0),"REVISAR: faltan datos",IF(D31&lt;0,"REVISAR: importe",IF(COUNTIFS($A$6:$A$85,A31)&gt;1,"REVISAR: ID duplicado","Sin alerta automática"))))</f>
        <v/>
      </c>
    </row>
    <row r="32" customFormat="false" ht="19.5" hidden="false" customHeight="true" outlineLevel="0" collapsed="false">
      <c r="A32" s="61"/>
      <c r="B32" s="61"/>
      <c r="C32" s="61"/>
      <c r="D32" s="63"/>
      <c r="E32" s="61"/>
      <c r="F32" s="65" t="str">
        <f aca="false">IF(COUNTA(A32:E32)=0,"",IF(OR(LEN(A32&amp;"")=0,LEN(B32&amp;"")=0,LEN(C32&amp;"")=0,LEN(D32&amp;"")=0),"REVISAR: faltan datos",IF(D32&lt;0,"REVISAR: importe",IF(COUNTIFS($A$6:$A$85,A32)&gt;1,"REVISAR: ID duplicado","Sin alerta automática"))))</f>
        <v/>
      </c>
    </row>
    <row r="33" customFormat="false" ht="19.5" hidden="false" customHeight="true" outlineLevel="0" collapsed="false">
      <c r="A33" s="61"/>
      <c r="B33" s="61"/>
      <c r="C33" s="61"/>
      <c r="D33" s="63"/>
      <c r="E33" s="61"/>
      <c r="F33" s="65" t="str">
        <f aca="false">IF(COUNTA(A33:E33)=0,"",IF(OR(LEN(A33&amp;"")=0,LEN(B33&amp;"")=0,LEN(C33&amp;"")=0,LEN(D33&amp;"")=0),"REVISAR: faltan datos",IF(D33&lt;0,"REVISAR: importe",IF(COUNTIFS($A$6:$A$85,A33)&gt;1,"REVISAR: ID duplicado","Sin alerta automática"))))</f>
        <v/>
      </c>
    </row>
    <row r="34" customFormat="false" ht="19.5" hidden="false" customHeight="true" outlineLevel="0" collapsed="false">
      <c r="A34" s="61"/>
      <c r="B34" s="61"/>
      <c r="C34" s="61"/>
      <c r="D34" s="63"/>
      <c r="E34" s="61"/>
      <c r="F34" s="65" t="str">
        <f aca="false">IF(COUNTA(A34:E34)=0,"",IF(OR(LEN(A34&amp;"")=0,LEN(B34&amp;"")=0,LEN(C34&amp;"")=0,LEN(D34&amp;"")=0),"REVISAR: faltan datos",IF(D34&lt;0,"REVISAR: importe",IF(COUNTIFS($A$6:$A$85,A34)&gt;1,"REVISAR: ID duplicado","Sin alerta automática"))))</f>
        <v/>
      </c>
    </row>
    <row r="35" customFormat="false" ht="19.5" hidden="false" customHeight="true" outlineLevel="0" collapsed="false">
      <c r="A35" s="61"/>
      <c r="B35" s="61"/>
      <c r="C35" s="61"/>
      <c r="D35" s="63"/>
      <c r="E35" s="61"/>
      <c r="F35" s="65" t="str">
        <f aca="false">IF(COUNTA(A35:E35)=0,"",IF(OR(LEN(A35&amp;"")=0,LEN(B35&amp;"")=0,LEN(C35&amp;"")=0,LEN(D35&amp;"")=0),"REVISAR: faltan datos",IF(D35&lt;0,"REVISAR: importe",IF(COUNTIFS($A$6:$A$85,A35)&gt;1,"REVISAR: ID duplicado","Sin alerta automática"))))</f>
        <v/>
      </c>
    </row>
    <row r="36" customFormat="false" ht="19.5" hidden="false" customHeight="true" outlineLevel="0" collapsed="false">
      <c r="A36" s="61"/>
      <c r="B36" s="61"/>
      <c r="C36" s="61"/>
      <c r="D36" s="63"/>
      <c r="E36" s="61"/>
      <c r="F36" s="65" t="str">
        <f aca="false">IF(COUNTA(A36:E36)=0,"",IF(OR(LEN(A36&amp;"")=0,LEN(B36&amp;"")=0,LEN(C36&amp;"")=0,LEN(D36&amp;"")=0),"REVISAR: faltan datos",IF(D36&lt;0,"REVISAR: importe",IF(COUNTIFS($A$6:$A$85,A36)&gt;1,"REVISAR: ID duplicado","Sin alerta automática"))))</f>
        <v/>
      </c>
    </row>
    <row r="37" customFormat="false" ht="19.5" hidden="false" customHeight="true" outlineLevel="0" collapsed="false">
      <c r="A37" s="61"/>
      <c r="B37" s="61"/>
      <c r="C37" s="61"/>
      <c r="D37" s="63"/>
      <c r="E37" s="61"/>
      <c r="F37" s="65" t="str">
        <f aca="false">IF(COUNTA(A37:E37)=0,"",IF(OR(LEN(A37&amp;"")=0,LEN(B37&amp;"")=0,LEN(C37&amp;"")=0,LEN(D37&amp;"")=0),"REVISAR: faltan datos",IF(D37&lt;0,"REVISAR: importe",IF(COUNTIFS($A$6:$A$85,A37)&gt;1,"REVISAR: ID duplicado","Sin alerta automática"))))</f>
        <v/>
      </c>
    </row>
    <row r="38" customFormat="false" ht="19.5" hidden="false" customHeight="true" outlineLevel="0" collapsed="false">
      <c r="A38" s="61"/>
      <c r="B38" s="61"/>
      <c r="C38" s="61"/>
      <c r="D38" s="63"/>
      <c r="E38" s="61"/>
      <c r="F38" s="65" t="str">
        <f aca="false">IF(COUNTA(A38:E38)=0,"",IF(OR(LEN(A38&amp;"")=0,LEN(B38&amp;"")=0,LEN(C38&amp;"")=0,LEN(D38&amp;"")=0),"REVISAR: faltan datos",IF(D38&lt;0,"REVISAR: importe",IF(COUNTIFS($A$6:$A$85,A38)&gt;1,"REVISAR: ID duplicado","Sin alerta automática"))))</f>
        <v/>
      </c>
    </row>
    <row r="39" customFormat="false" ht="19.5" hidden="false" customHeight="true" outlineLevel="0" collapsed="false">
      <c r="A39" s="61"/>
      <c r="B39" s="61"/>
      <c r="C39" s="61"/>
      <c r="D39" s="63"/>
      <c r="E39" s="61"/>
      <c r="F39" s="65" t="str">
        <f aca="false">IF(COUNTA(A39:E39)=0,"",IF(OR(LEN(A39&amp;"")=0,LEN(B39&amp;"")=0,LEN(C39&amp;"")=0,LEN(D39&amp;"")=0),"REVISAR: faltan datos",IF(D39&lt;0,"REVISAR: importe",IF(COUNTIFS($A$6:$A$85,A39)&gt;1,"REVISAR: ID duplicado","Sin alerta automática"))))</f>
        <v/>
      </c>
    </row>
    <row r="40" customFormat="false" ht="19.5" hidden="false" customHeight="true" outlineLevel="0" collapsed="false">
      <c r="A40" s="61"/>
      <c r="B40" s="61"/>
      <c r="C40" s="61"/>
      <c r="D40" s="63"/>
      <c r="E40" s="61"/>
      <c r="F40" s="65" t="str">
        <f aca="false">IF(COUNTA(A40:E40)=0,"",IF(OR(LEN(A40&amp;"")=0,LEN(B40&amp;"")=0,LEN(C40&amp;"")=0,LEN(D40&amp;"")=0),"REVISAR: faltan datos",IF(D40&lt;0,"REVISAR: importe",IF(COUNTIFS($A$6:$A$85,A40)&gt;1,"REVISAR: ID duplicado","Sin alerta automática"))))</f>
        <v/>
      </c>
    </row>
    <row r="41" customFormat="false" ht="19.5" hidden="false" customHeight="true" outlineLevel="0" collapsed="false">
      <c r="A41" s="61"/>
      <c r="B41" s="61"/>
      <c r="C41" s="61"/>
      <c r="D41" s="63"/>
      <c r="E41" s="61"/>
      <c r="F41" s="65" t="str">
        <f aca="false">IF(COUNTA(A41:E41)=0,"",IF(OR(LEN(A41&amp;"")=0,LEN(B41&amp;"")=0,LEN(C41&amp;"")=0,LEN(D41&amp;"")=0),"REVISAR: faltan datos",IF(D41&lt;0,"REVISAR: importe",IF(COUNTIFS($A$6:$A$85,A41)&gt;1,"REVISAR: ID duplicado","Sin alerta automática"))))</f>
        <v/>
      </c>
    </row>
    <row r="42" customFormat="false" ht="19.5" hidden="false" customHeight="true" outlineLevel="0" collapsed="false">
      <c r="A42" s="61"/>
      <c r="B42" s="61"/>
      <c r="C42" s="61"/>
      <c r="D42" s="63"/>
      <c r="E42" s="61"/>
      <c r="F42" s="65" t="str">
        <f aca="false">IF(COUNTA(A42:E42)=0,"",IF(OR(LEN(A42&amp;"")=0,LEN(B42&amp;"")=0,LEN(C42&amp;"")=0,LEN(D42&amp;"")=0),"REVISAR: faltan datos",IF(D42&lt;0,"REVISAR: importe",IF(COUNTIFS($A$6:$A$85,A42)&gt;1,"REVISAR: ID duplicado","Sin alerta automática"))))</f>
        <v/>
      </c>
    </row>
    <row r="43" customFormat="false" ht="19.5" hidden="false" customHeight="true" outlineLevel="0" collapsed="false">
      <c r="A43" s="61"/>
      <c r="B43" s="61"/>
      <c r="C43" s="61"/>
      <c r="D43" s="63"/>
      <c r="E43" s="61"/>
      <c r="F43" s="65" t="str">
        <f aca="false">IF(COUNTA(A43:E43)=0,"",IF(OR(LEN(A43&amp;"")=0,LEN(B43&amp;"")=0,LEN(C43&amp;"")=0,LEN(D43&amp;"")=0),"REVISAR: faltan datos",IF(D43&lt;0,"REVISAR: importe",IF(COUNTIFS($A$6:$A$85,A43)&gt;1,"REVISAR: ID duplicado","Sin alerta automática"))))</f>
        <v/>
      </c>
    </row>
    <row r="44" customFormat="false" ht="19.5" hidden="false" customHeight="true" outlineLevel="0" collapsed="false">
      <c r="A44" s="61"/>
      <c r="B44" s="61"/>
      <c r="C44" s="61"/>
      <c r="D44" s="63"/>
      <c r="E44" s="61"/>
      <c r="F44" s="65" t="str">
        <f aca="false">IF(COUNTA(A44:E44)=0,"",IF(OR(LEN(A44&amp;"")=0,LEN(B44&amp;"")=0,LEN(C44&amp;"")=0,LEN(D44&amp;"")=0),"REVISAR: faltan datos",IF(D44&lt;0,"REVISAR: importe",IF(COUNTIFS($A$6:$A$85,A44)&gt;1,"REVISAR: ID duplicado","Sin alerta automática"))))</f>
        <v/>
      </c>
    </row>
    <row r="45" customFormat="false" ht="19.5" hidden="false" customHeight="true" outlineLevel="0" collapsed="false">
      <c r="A45" s="61"/>
      <c r="B45" s="61"/>
      <c r="C45" s="61"/>
      <c r="D45" s="63"/>
      <c r="E45" s="61"/>
      <c r="F45" s="65" t="str">
        <f aca="false">IF(COUNTA(A45:E45)=0,"",IF(OR(LEN(A45&amp;"")=0,LEN(B45&amp;"")=0,LEN(C45&amp;"")=0,LEN(D45&amp;"")=0),"REVISAR: faltan datos",IF(D45&lt;0,"REVISAR: importe",IF(COUNTIFS($A$6:$A$85,A45)&gt;1,"REVISAR: ID duplicado","Sin alerta automática"))))</f>
        <v/>
      </c>
    </row>
    <row r="46" customFormat="false" ht="19.5" hidden="false" customHeight="true" outlineLevel="0" collapsed="false">
      <c r="A46" s="61"/>
      <c r="B46" s="61"/>
      <c r="C46" s="61"/>
      <c r="D46" s="63"/>
      <c r="E46" s="61"/>
      <c r="F46" s="65" t="str">
        <f aca="false">IF(COUNTA(A46:E46)=0,"",IF(OR(LEN(A46&amp;"")=0,LEN(B46&amp;"")=0,LEN(C46&amp;"")=0,LEN(D46&amp;"")=0),"REVISAR: faltan datos",IF(D46&lt;0,"REVISAR: importe",IF(COUNTIFS($A$6:$A$85,A46)&gt;1,"REVISAR: ID duplicado","Sin alerta automática"))))</f>
        <v/>
      </c>
    </row>
    <row r="47" customFormat="false" ht="19.5" hidden="false" customHeight="true" outlineLevel="0" collapsed="false">
      <c r="A47" s="61"/>
      <c r="B47" s="61"/>
      <c r="C47" s="61"/>
      <c r="D47" s="63"/>
      <c r="E47" s="61"/>
      <c r="F47" s="65" t="str">
        <f aca="false">IF(COUNTA(A47:E47)=0,"",IF(OR(LEN(A47&amp;"")=0,LEN(B47&amp;"")=0,LEN(C47&amp;"")=0,LEN(D47&amp;"")=0),"REVISAR: faltan datos",IF(D47&lt;0,"REVISAR: importe",IF(COUNTIFS($A$6:$A$85,A47)&gt;1,"REVISAR: ID duplicado","Sin alerta automática"))))</f>
        <v/>
      </c>
    </row>
    <row r="48" customFormat="false" ht="19.5" hidden="false" customHeight="true" outlineLevel="0" collapsed="false">
      <c r="A48" s="61"/>
      <c r="B48" s="61"/>
      <c r="C48" s="61"/>
      <c r="D48" s="63"/>
      <c r="E48" s="61"/>
      <c r="F48" s="65" t="str">
        <f aca="false">IF(COUNTA(A48:E48)=0,"",IF(OR(LEN(A48&amp;"")=0,LEN(B48&amp;"")=0,LEN(C48&amp;"")=0,LEN(D48&amp;"")=0),"REVISAR: faltan datos",IF(D48&lt;0,"REVISAR: importe",IF(COUNTIFS($A$6:$A$85,A48)&gt;1,"REVISAR: ID duplicado","Sin alerta automática"))))</f>
        <v/>
      </c>
    </row>
    <row r="49" customFormat="false" ht="19.5" hidden="false" customHeight="true" outlineLevel="0" collapsed="false">
      <c r="A49" s="61"/>
      <c r="B49" s="61"/>
      <c r="C49" s="61"/>
      <c r="D49" s="63"/>
      <c r="E49" s="61"/>
      <c r="F49" s="65" t="str">
        <f aca="false">IF(COUNTA(A49:E49)=0,"",IF(OR(LEN(A49&amp;"")=0,LEN(B49&amp;"")=0,LEN(C49&amp;"")=0,LEN(D49&amp;"")=0),"REVISAR: faltan datos",IF(D49&lt;0,"REVISAR: importe",IF(COUNTIFS($A$6:$A$85,A49)&gt;1,"REVISAR: ID duplicado","Sin alerta automática"))))</f>
        <v/>
      </c>
    </row>
    <row r="50" customFormat="false" ht="19.5" hidden="false" customHeight="true" outlineLevel="0" collapsed="false">
      <c r="A50" s="61"/>
      <c r="B50" s="61"/>
      <c r="C50" s="61"/>
      <c r="D50" s="63"/>
      <c r="E50" s="61"/>
      <c r="F50" s="65" t="str">
        <f aca="false">IF(COUNTA(A50:E50)=0,"",IF(OR(LEN(A50&amp;"")=0,LEN(B50&amp;"")=0,LEN(C50&amp;"")=0,LEN(D50&amp;"")=0),"REVISAR: faltan datos",IF(D50&lt;0,"REVISAR: importe",IF(COUNTIFS($A$6:$A$85,A50)&gt;1,"REVISAR: ID duplicado","Sin alerta automática"))))</f>
        <v/>
      </c>
    </row>
    <row r="51" customFormat="false" ht="19.5" hidden="false" customHeight="true" outlineLevel="0" collapsed="false">
      <c r="A51" s="61"/>
      <c r="B51" s="61"/>
      <c r="C51" s="61"/>
      <c r="D51" s="63"/>
      <c r="E51" s="61"/>
      <c r="F51" s="65" t="str">
        <f aca="false">IF(COUNTA(A51:E51)=0,"",IF(OR(LEN(A51&amp;"")=0,LEN(B51&amp;"")=0,LEN(C51&amp;"")=0,LEN(D51&amp;"")=0),"REVISAR: faltan datos",IF(D51&lt;0,"REVISAR: importe",IF(COUNTIFS($A$6:$A$85,A51)&gt;1,"REVISAR: ID duplicado","Sin alerta automática"))))</f>
        <v/>
      </c>
    </row>
    <row r="52" customFormat="false" ht="19.5" hidden="false" customHeight="true" outlineLevel="0" collapsed="false">
      <c r="A52" s="61"/>
      <c r="B52" s="61"/>
      <c r="C52" s="61"/>
      <c r="D52" s="63"/>
      <c r="E52" s="61"/>
      <c r="F52" s="65" t="str">
        <f aca="false">IF(COUNTA(A52:E52)=0,"",IF(OR(LEN(A52&amp;"")=0,LEN(B52&amp;"")=0,LEN(C52&amp;"")=0,LEN(D52&amp;"")=0),"REVISAR: faltan datos",IF(D52&lt;0,"REVISAR: importe",IF(COUNTIFS($A$6:$A$85,A52)&gt;1,"REVISAR: ID duplicado","Sin alerta automática"))))</f>
        <v/>
      </c>
    </row>
    <row r="53" customFormat="false" ht="19.5" hidden="false" customHeight="true" outlineLevel="0" collapsed="false">
      <c r="A53" s="61"/>
      <c r="B53" s="61"/>
      <c r="C53" s="61"/>
      <c r="D53" s="63"/>
      <c r="E53" s="61"/>
      <c r="F53" s="65" t="str">
        <f aca="false">IF(COUNTA(A53:E53)=0,"",IF(OR(LEN(A53&amp;"")=0,LEN(B53&amp;"")=0,LEN(C53&amp;"")=0,LEN(D53&amp;"")=0),"REVISAR: faltan datos",IF(D53&lt;0,"REVISAR: importe",IF(COUNTIFS($A$6:$A$85,A53)&gt;1,"REVISAR: ID duplicado","Sin alerta automática"))))</f>
        <v/>
      </c>
    </row>
    <row r="54" customFormat="false" ht="19.5" hidden="false" customHeight="true" outlineLevel="0" collapsed="false">
      <c r="A54" s="61"/>
      <c r="B54" s="61"/>
      <c r="C54" s="61"/>
      <c r="D54" s="63"/>
      <c r="E54" s="61"/>
      <c r="F54" s="65" t="str">
        <f aca="false">IF(COUNTA(A54:E54)=0,"",IF(OR(LEN(A54&amp;"")=0,LEN(B54&amp;"")=0,LEN(C54&amp;"")=0,LEN(D54&amp;"")=0),"REVISAR: faltan datos",IF(D54&lt;0,"REVISAR: importe",IF(COUNTIFS($A$6:$A$85,A54)&gt;1,"REVISAR: ID duplicado","Sin alerta automática"))))</f>
        <v/>
      </c>
    </row>
    <row r="55" customFormat="false" ht="19.5" hidden="false" customHeight="true" outlineLevel="0" collapsed="false">
      <c r="A55" s="61"/>
      <c r="B55" s="61"/>
      <c r="C55" s="61"/>
      <c r="D55" s="63"/>
      <c r="E55" s="61"/>
      <c r="F55" s="65" t="str">
        <f aca="false">IF(COUNTA(A55:E55)=0,"",IF(OR(LEN(A55&amp;"")=0,LEN(B55&amp;"")=0,LEN(C55&amp;"")=0,LEN(D55&amp;"")=0),"REVISAR: faltan datos",IF(D55&lt;0,"REVISAR: importe",IF(COUNTIFS($A$6:$A$85,A55)&gt;1,"REVISAR: ID duplicado","Sin alerta automática"))))</f>
        <v/>
      </c>
    </row>
    <row r="56" customFormat="false" ht="19.5" hidden="false" customHeight="true" outlineLevel="0" collapsed="false">
      <c r="A56" s="61"/>
      <c r="B56" s="61"/>
      <c r="C56" s="61"/>
      <c r="D56" s="63"/>
      <c r="E56" s="61"/>
      <c r="F56" s="65" t="str">
        <f aca="false">IF(COUNTA(A56:E56)=0,"",IF(OR(LEN(A56&amp;"")=0,LEN(B56&amp;"")=0,LEN(C56&amp;"")=0,LEN(D56&amp;"")=0),"REVISAR: faltan datos",IF(D56&lt;0,"REVISAR: importe",IF(COUNTIFS($A$6:$A$85,A56)&gt;1,"REVISAR: ID duplicado","Sin alerta automática"))))</f>
        <v/>
      </c>
    </row>
    <row r="57" customFormat="false" ht="19.5" hidden="false" customHeight="true" outlineLevel="0" collapsed="false">
      <c r="A57" s="61"/>
      <c r="B57" s="61"/>
      <c r="C57" s="61"/>
      <c r="D57" s="63"/>
      <c r="E57" s="61"/>
      <c r="F57" s="65" t="str">
        <f aca="false">IF(COUNTA(A57:E57)=0,"",IF(OR(LEN(A57&amp;"")=0,LEN(B57&amp;"")=0,LEN(C57&amp;"")=0,LEN(D57&amp;"")=0),"REVISAR: faltan datos",IF(D57&lt;0,"REVISAR: importe",IF(COUNTIFS($A$6:$A$85,A57)&gt;1,"REVISAR: ID duplicado","Sin alerta automática"))))</f>
        <v/>
      </c>
    </row>
    <row r="58" customFormat="false" ht="19.5" hidden="false" customHeight="true" outlineLevel="0" collapsed="false">
      <c r="A58" s="61"/>
      <c r="B58" s="61"/>
      <c r="C58" s="61"/>
      <c r="D58" s="63"/>
      <c r="E58" s="61"/>
      <c r="F58" s="65" t="str">
        <f aca="false">IF(COUNTA(A58:E58)=0,"",IF(OR(LEN(A58&amp;"")=0,LEN(B58&amp;"")=0,LEN(C58&amp;"")=0,LEN(D58&amp;"")=0),"REVISAR: faltan datos",IF(D58&lt;0,"REVISAR: importe",IF(COUNTIFS($A$6:$A$85,A58)&gt;1,"REVISAR: ID duplicado","Sin alerta automática"))))</f>
        <v/>
      </c>
    </row>
    <row r="59" customFormat="false" ht="19.5" hidden="false" customHeight="true" outlineLevel="0" collapsed="false">
      <c r="A59" s="61"/>
      <c r="B59" s="61"/>
      <c r="C59" s="61"/>
      <c r="D59" s="63"/>
      <c r="E59" s="61"/>
      <c r="F59" s="65" t="str">
        <f aca="false">IF(COUNTA(A59:E59)=0,"",IF(OR(LEN(A59&amp;"")=0,LEN(B59&amp;"")=0,LEN(C59&amp;"")=0,LEN(D59&amp;"")=0),"REVISAR: faltan datos",IF(D59&lt;0,"REVISAR: importe",IF(COUNTIFS($A$6:$A$85,A59)&gt;1,"REVISAR: ID duplicado","Sin alerta automática"))))</f>
        <v/>
      </c>
    </row>
    <row r="60" customFormat="false" ht="19.5" hidden="false" customHeight="true" outlineLevel="0" collapsed="false">
      <c r="A60" s="61"/>
      <c r="B60" s="61"/>
      <c r="C60" s="61"/>
      <c r="D60" s="63"/>
      <c r="E60" s="61"/>
      <c r="F60" s="65" t="str">
        <f aca="false">IF(COUNTA(A60:E60)=0,"",IF(OR(LEN(A60&amp;"")=0,LEN(B60&amp;"")=0,LEN(C60&amp;"")=0,LEN(D60&amp;"")=0),"REVISAR: faltan datos",IF(D60&lt;0,"REVISAR: importe",IF(COUNTIFS($A$6:$A$85,A60)&gt;1,"REVISAR: ID duplicado","Sin alerta automática"))))</f>
        <v/>
      </c>
    </row>
    <row r="61" customFormat="false" ht="19.5" hidden="false" customHeight="true" outlineLevel="0" collapsed="false">
      <c r="A61" s="61"/>
      <c r="B61" s="61"/>
      <c r="C61" s="61"/>
      <c r="D61" s="63"/>
      <c r="E61" s="61"/>
      <c r="F61" s="65" t="str">
        <f aca="false">IF(COUNTA(A61:E61)=0,"",IF(OR(LEN(A61&amp;"")=0,LEN(B61&amp;"")=0,LEN(C61&amp;"")=0,LEN(D61&amp;"")=0),"REVISAR: faltan datos",IF(D61&lt;0,"REVISAR: importe",IF(COUNTIFS($A$6:$A$85,A61)&gt;1,"REVISAR: ID duplicado","Sin alerta automática"))))</f>
        <v/>
      </c>
    </row>
    <row r="62" customFormat="false" ht="19.5" hidden="false" customHeight="true" outlineLevel="0" collapsed="false">
      <c r="A62" s="61"/>
      <c r="B62" s="61"/>
      <c r="C62" s="61"/>
      <c r="D62" s="63"/>
      <c r="E62" s="61"/>
      <c r="F62" s="65" t="str">
        <f aca="false">IF(COUNTA(A62:E62)=0,"",IF(OR(LEN(A62&amp;"")=0,LEN(B62&amp;"")=0,LEN(C62&amp;"")=0,LEN(D62&amp;"")=0),"REVISAR: faltan datos",IF(D62&lt;0,"REVISAR: importe",IF(COUNTIFS($A$6:$A$85,A62)&gt;1,"REVISAR: ID duplicado","Sin alerta automática"))))</f>
        <v/>
      </c>
    </row>
    <row r="63" customFormat="false" ht="19.5" hidden="false" customHeight="true" outlineLevel="0" collapsed="false">
      <c r="A63" s="61"/>
      <c r="B63" s="61"/>
      <c r="C63" s="61"/>
      <c r="D63" s="63"/>
      <c r="E63" s="61"/>
      <c r="F63" s="65" t="str">
        <f aca="false">IF(COUNTA(A63:E63)=0,"",IF(OR(LEN(A63&amp;"")=0,LEN(B63&amp;"")=0,LEN(C63&amp;"")=0,LEN(D63&amp;"")=0),"REVISAR: faltan datos",IF(D63&lt;0,"REVISAR: importe",IF(COUNTIFS($A$6:$A$85,A63)&gt;1,"REVISAR: ID duplicado","Sin alerta automática"))))</f>
        <v/>
      </c>
    </row>
    <row r="64" customFormat="false" ht="19.5" hidden="false" customHeight="true" outlineLevel="0" collapsed="false">
      <c r="A64" s="61"/>
      <c r="B64" s="61"/>
      <c r="C64" s="61"/>
      <c r="D64" s="63"/>
      <c r="E64" s="61"/>
      <c r="F64" s="65" t="str">
        <f aca="false">IF(COUNTA(A64:E64)=0,"",IF(OR(LEN(A64&amp;"")=0,LEN(B64&amp;"")=0,LEN(C64&amp;"")=0,LEN(D64&amp;"")=0),"REVISAR: faltan datos",IF(D64&lt;0,"REVISAR: importe",IF(COUNTIFS($A$6:$A$85,A64)&gt;1,"REVISAR: ID duplicado","Sin alerta automática"))))</f>
        <v/>
      </c>
    </row>
    <row r="65" customFormat="false" ht="19.5" hidden="false" customHeight="true" outlineLevel="0" collapsed="false">
      <c r="A65" s="61"/>
      <c r="B65" s="61"/>
      <c r="C65" s="61"/>
      <c r="D65" s="63"/>
      <c r="E65" s="61"/>
      <c r="F65" s="65" t="str">
        <f aca="false">IF(COUNTA(A65:E65)=0,"",IF(OR(LEN(A65&amp;"")=0,LEN(B65&amp;"")=0,LEN(C65&amp;"")=0,LEN(D65&amp;"")=0),"REVISAR: faltan datos",IF(D65&lt;0,"REVISAR: importe",IF(COUNTIFS($A$6:$A$85,A65)&gt;1,"REVISAR: ID duplicado","Sin alerta automática"))))</f>
        <v/>
      </c>
    </row>
    <row r="66" customFormat="false" ht="19.5" hidden="false" customHeight="true" outlineLevel="0" collapsed="false">
      <c r="A66" s="61"/>
      <c r="B66" s="61"/>
      <c r="C66" s="61"/>
      <c r="D66" s="63"/>
      <c r="E66" s="61"/>
      <c r="F66" s="65" t="str">
        <f aca="false">IF(COUNTA(A66:E66)=0,"",IF(OR(LEN(A66&amp;"")=0,LEN(B66&amp;"")=0,LEN(C66&amp;"")=0,LEN(D66&amp;"")=0),"REVISAR: faltan datos",IF(D66&lt;0,"REVISAR: importe",IF(COUNTIFS($A$6:$A$85,A66)&gt;1,"REVISAR: ID duplicado","Sin alerta automática"))))</f>
        <v/>
      </c>
    </row>
    <row r="67" customFormat="false" ht="19.5" hidden="false" customHeight="true" outlineLevel="0" collapsed="false">
      <c r="A67" s="61"/>
      <c r="B67" s="61"/>
      <c r="C67" s="61"/>
      <c r="D67" s="63"/>
      <c r="E67" s="61"/>
      <c r="F67" s="65" t="str">
        <f aca="false">IF(COUNTA(A67:E67)=0,"",IF(OR(LEN(A67&amp;"")=0,LEN(B67&amp;"")=0,LEN(C67&amp;"")=0,LEN(D67&amp;"")=0),"REVISAR: faltan datos",IF(D67&lt;0,"REVISAR: importe",IF(COUNTIFS($A$6:$A$85,A67)&gt;1,"REVISAR: ID duplicado","Sin alerta automática"))))</f>
        <v/>
      </c>
    </row>
    <row r="68" customFormat="false" ht="19.5" hidden="false" customHeight="true" outlineLevel="0" collapsed="false">
      <c r="A68" s="61"/>
      <c r="B68" s="61"/>
      <c r="C68" s="61"/>
      <c r="D68" s="63"/>
      <c r="E68" s="61"/>
      <c r="F68" s="65" t="str">
        <f aca="false">IF(COUNTA(A68:E68)=0,"",IF(OR(LEN(A68&amp;"")=0,LEN(B68&amp;"")=0,LEN(C68&amp;"")=0,LEN(D68&amp;"")=0),"REVISAR: faltan datos",IF(D68&lt;0,"REVISAR: importe",IF(COUNTIFS($A$6:$A$85,A68)&gt;1,"REVISAR: ID duplicado","Sin alerta automática"))))</f>
        <v/>
      </c>
    </row>
    <row r="69" customFormat="false" ht="19.5" hidden="false" customHeight="true" outlineLevel="0" collapsed="false">
      <c r="A69" s="61"/>
      <c r="B69" s="61"/>
      <c r="C69" s="61"/>
      <c r="D69" s="63"/>
      <c r="E69" s="61"/>
      <c r="F69" s="65" t="str">
        <f aca="false">IF(COUNTA(A69:E69)=0,"",IF(OR(LEN(A69&amp;"")=0,LEN(B69&amp;"")=0,LEN(C69&amp;"")=0,LEN(D69&amp;"")=0),"REVISAR: faltan datos",IF(D69&lt;0,"REVISAR: importe",IF(COUNTIFS($A$6:$A$85,A69)&gt;1,"REVISAR: ID duplicado","Sin alerta automática"))))</f>
        <v/>
      </c>
    </row>
    <row r="70" customFormat="false" ht="19.5" hidden="false" customHeight="true" outlineLevel="0" collapsed="false">
      <c r="A70" s="61"/>
      <c r="B70" s="61"/>
      <c r="C70" s="61"/>
      <c r="D70" s="63"/>
      <c r="E70" s="61"/>
      <c r="F70" s="65" t="str">
        <f aca="false">IF(COUNTA(A70:E70)=0,"",IF(OR(LEN(A70&amp;"")=0,LEN(B70&amp;"")=0,LEN(C70&amp;"")=0,LEN(D70&amp;"")=0),"REVISAR: faltan datos",IF(D70&lt;0,"REVISAR: importe",IF(COUNTIFS($A$6:$A$85,A70)&gt;1,"REVISAR: ID duplicado","Sin alerta automática"))))</f>
        <v/>
      </c>
    </row>
    <row r="71" customFormat="false" ht="19.5" hidden="false" customHeight="true" outlineLevel="0" collapsed="false">
      <c r="A71" s="61"/>
      <c r="B71" s="61"/>
      <c r="C71" s="61"/>
      <c r="D71" s="63"/>
      <c r="E71" s="61"/>
      <c r="F71" s="65" t="str">
        <f aca="false">IF(COUNTA(A71:E71)=0,"",IF(OR(LEN(A71&amp;"")=0,LEN(B71&amp;"")=0,LEN(C71&amp;"")=0,LEN(D71&amp;"")=0),"REVISAR: faltan datos",IF(D71&lt;0,"REVISAR: importe",IF(COUNTIFS($A$6:$A$85,A71)&gt;1,"REVISAR: ID duplicado","Sin alerta automática"))))</f>
        <v/>
      </c>
    </row>
    <row r="72" customFormat="false" ht="19.5" hidden="false" customHeight="true" outlineLevel="0" collapsed="false">
      <c r="A72" s="61"/>
      <c r="B72" s="61"/>
      <c r="C72" s="61"/>
      <c r="D72" s="63"/>
      <c r="E72" s="61"/>
      <c r="F72" s="65" t="str">
        <f aca="false">IF(COUNTA(A72:E72)=0,"",IF(OR(LEN(A72&amp;"")=0,LEN(B72&amp;"")=0,LEN(C72&amp;"")=0,LEN(D72&amp;"")=0),"REVISAR: faltan datos",IF(D72&lt;0,"REVISAR: importe",IF(COUNTIFS($A$6:$A$85,A72)&gt;1,"REVISAR: ID duplicado","Sin alerta automática"))))</f>
        <v/>
      </c>
    </row>
    <row r="73" customFormat="false" ht="19.5" hidden="false" customHeight="true" outlineLevel="0" collapsed="false">
      <c r="A73" s="61"/>
      <c r="B73" s="61"/>
      <c r="C73" s="61"/>
      <c r="D73" s="63"/>
      <c r="E73" s="61"/>
      <c r="F73" s="65" t="str">
        <f aca="false">IF(COUNTA(A73:E73)=0,"",IF(OR(LEN(A73&amp;"")=0,LEN(B73&amp;"")=0,LEN(C73&amp;"")=0,LEN(D73&amp;"")=0),"REVISAR: faltan datos",IF(D73&lt;0,"REVISAR: importe",IF(COUNTIFS($A$6:$A$85,A73)&gt;1,"REVISAR: ID duplicado","Sin alerta automática"))))</f>
        <v/>
      </c>
    </row>
    <row r="74" customFormat="false" ht="19.5" hidden="false" customHeight="true" outlineLevel="0" collapsed="false">
      <c r="A74" s="61"/>
      <c r="B74" s="61"/>
      <c r="C74" s="61"/>
      <c r="D74" s="63"/>
      <c r="E74" s="61"/>
      <c r="F74" s="65" t="str">
        <f aca="false">IF(COUNTA(A74:E74)=0,"",IF(OR(LEN(A74&amp;"")=0,LEN(B74&amp;"")=0,LEN(C74&amp;"")=0,LEN(D74&amp;"")=0),"REVISAR: faltan datos",IF(D74&lt;0,"REVISAR: importe",IF(COUNTIFS($A$6:$A$85,A74)&gt;1,"REVISAR: ID duplicado","Sin alerta automática"))))</f>
        <v/>
      </c>
    </row>
    <row r="75" customFormat="false" ht="19.5" hidden="false" customHeight="true" outlineLevel="0" collapsed="false">
      <c r="A75" s="61"/>
      <c r="B75" s="61"/>
      <c r="C75" s="61"/>
      <c r="D75" s="63"/>
      <c r="E75" s="61"/>
      <c r="F75" s="65" t="str">
        <f aca="false">IF(COUNTA(A75:E75)=0,"",IF(OR(LEN(A75&amp;"")=0,LEN(B75&amp;"")=0,LEN(C75&amp;"")=0,LEN(D75&amp;"")=0),"REVISAR: faltan datos",IF(D75&lt;0,"REVISAR: importe",IF(COUNTIFS($A$6:$A$85,A75)&gt;1,"REVISAR: ID duplicado","Sin alerta automática"))))</f>
        <v/>
      </c>
    </row>
    <row r="76" customFormat="false" ht="19.5" hidden="false" customHeight="true" outlineLevel="0" collapsed="false">
      <c r="A76" s="61"/>
      <c r="B76" s="61"/>
      <c r="C76" s="61"/>
      <c r="D76" s="63"/>
      <c r="E76" s="61"/>
      <c r="F76" s="65" t="str">
        <f aca="false">IF(COUNTA(A76:E76)=0,"",IF(OR(LEN(A76&amp;"")=0,LEN(B76&amp;"")=0,LEN(C76&amp;"")=0,LEN(D76&amp;"")=0),"REVISAR: faltan datos",IF(D76&lt;0,"REVISAR: importe",IF(COUNTIFS($A$6:$A$85,A76)&gt;1,"REVISAR: ID duplicado","Sin alerta automática"))))</f>
        <v/>
      </c>
    </row>
    <row r="77" customFormat="false" ht="19.5" hidden="false" customHeight="true" outlineLevel="0" collapsed="false">
      <c r="A77" s="61"/>
      <c r="B77" s="61"/>
      <c r="C77" s="61"/>
      <c r="D77" s="63"/>
      <c r="E77" s="61"/>
      <c r="F77" s="65" t="str">
        <f aca="false">IF(COUNTA(A77:E77)=0,"",IF(OR(LEN(A77&amp;"")=0,LEN(B77&amp;"")=0,LEN(C77&amp;"")=0,LEN(D77&amp;"")=0),"REVISAR: faltan datos",IF(D77&lt;0,"REVISAR: importe",IF(COUNTIFS($A$6:$A$85,A77)&gt;1,"REVISAR: ID duplicado","Sin alerta automática"))))</f>
        <v/>
      </c>
    </row>
    <row r="78" customFormat="false" ht="19.5" hidden="false" customHeight="true" outlineLevel="0" collapsed="false">
      <c r="A78" s="61"/>
      <c r="B78" s="61"/>
      <c r="C78" s="61"/>
      <c r="D78" s="63"/>
      <c r="E78" s="61"/>
      <c r="F78" s="65" t="str">
        <f aca="false">IF(COUNTA(A78:E78)=0,"",IF(OR(LEN(A78&amp;"")=0,LEN(B78&amp;"")=0,LEN(C78&amp;"")=0,LEN(D78&amp;"")=0),"REVISAR: faltan datos",IF(D78&lt;0,"REVISAR: importe",IF(COUNTIFS($A$6:$A$85,A78)&gt;1,"REVISAR: ID duplicado","Sin alerta automática"))))</f>
        <v/>
      </c>
    </row>
    <row r="79" customFormat="false" ht="19.5" hidden="false" customHeight="true" outlineLevel="0" collapsed="false">
      <c r="A79" s="61"/>
      <c r="B79" s="61"/>
      <c r="C79" s="61"/>
      <c r="D79" s="63"/>
      <c r="E79" s="61"/>
      <c r="F79" s="65" t="str">
        <f aca="false">IF(COUNTA(A79:E79)=0,"",IF(OR(LEN(A79&amp;"")=0,LEN(B79&amp;"")=0,LEN(C79&amp;"")=0,LEN(D79&amp;"")=0),"REVISAR: faltan datos",IF(D79&lt;0,"REVISAR: importe",IF(COUNTIFS($A$6:$A$85,A79)&gt;1,"REVISAR: ID duplicado","Sin alerta automática"))))</f>
        <v/>
      </c>
    </row>
    <row r="80" customFormat="false" ht="19.5" hidden="false" customHeight="true" outlineLevel="0" collapsed="false">
      <c r="A80" s="61"/>
      <c r="B80" s="61"/>
      <c r="C80" s="61"/>
      <c r="D80" s="63"/>
      <c r="E80" s="61"/>
      <c r="F80" s="65" t="str">
        <f aca="false">IF(COUNTA(A80:E80)=0,"",IF(OR(LEN(A80&amp;"")=0,LEN(B80&amp;"")=0,LEN(C80&amp;"")=0,LEN(D80&amp;"")=0),"REVISAR: faltan datos",IF(D80&lt;0,"REVISAR: importe",IF(COUNTIFS($A$6:$A$85,A80)&gt;1,"REVISAR: ID duplicado","Sin alerta automática"))))</f>
        <v/>
      </c>
    </row>
    <row r="81" customFormat="false" ht="19.5" hidden="false" customHeight="true" outlineLevel="0" collapsed="false">
      <c r="A81" s="61"/>
      <c r="B81" s="61"/>
      <c r="C81" s="61"/>
      <c r="D81" s="63"/>
      <c r="E81" s="61"/>
      <c r="F81" s="65" t="str">
        <f aca="false">IF(COUNTA(A81:E81)=0,"",IF(OR(LEN(A81&amp;"")=0,LEN(B81&amp;"")=0,LEN(C81&amp;"")=0,LEN(D81&amp;"")=0),"REVISAR: faltan datos",IF(D81&lt;0,"REVISAR: importe",IF(COUNTIFS($A$6:$A$85,A81)&gt;1,"REVISAR: ID duplicado","Sin alerta automática"))))</f>
        <v/>
      </c>
    </row>
    <row r="82" customFormat="false" ht="19.5" hidden="false" customHeight="true" outlineLevel="0" collapsed="false">
      <c r="A82" s="61"/>
      <c r="B82" s="61"/>
      <c r="C82" s="61"/>
      <c r="D82" s="63"/>
      <c r="E82" s="61"/>
      <c r="F82" s="65" t="str">
        <f aca="false">IF(COUNTA(A82:E82)=0,"",IF(OR(LEN(A82&amp;"")=0,LEN(B82&amp;"")=0,LEN(C82&amp;"")=0,LEN(D82&amp;"")=0),"REVISAR: faltan datos",IF(D82&lt;0,"REVISAR: importe",IF(COUNTIFS($A$6:$A$85,A82)&gt;1,"REVISAR: ID duplicado","Sin alerta automática"))))</f>
        <v/>
      </c>
    </row>
    <row r="83" customFormat="false" ht="19.5" hidden="false" customHeight="true" outlineLevel="0" collapsed="false">
      <c r="A83" s="61"/>
      <c r="B83" s="61"/>
      <c r="C83" s="61"/>
      <c r="D83" s="63"/>
      <c r="E83" s="61"/>
      <c r="F83" s="65" t="str">
        <f aca="false">IF(COUNTA(A83:E83)=0,"",IF(OR(LEN(A83&amp;"")=0,LEN(B83&amp;"")=0,LEN(C83&amp;"")=0,LEN(D83&amp;"")=0),"REVISAR: faltan datos",IF(D83&lt;0,"REVISAR: importe",IF(COUNTIFS($A$6:$A$85,A83)&gt;1,"REVISAR: ID duplicado","Sin alerta automática"))))</f>
        <v/>
      </c>
    </row>
    <row r="84" customFormat="false" ht="19.5" hidden="false" customHeight="true" outlineLevel="0" collapsed="false">
      <c r="A84" s="61"/>
      <c r="B84" s="61"/>
      <c r="C84" s="61"/>
      <c r="D84" s="63"/>
      <c r="E84" s="61"/>
      <c r="F84" s="65" t="str">
        <f aca="false">IF(COUNTA(A84:E84)=0,"",IF(OR(LEN(A84&amp;"")=0,LEN(B84&amp;"")=0,LEN(C84&amp;"")=0,LEN(D84&amp;"")=0),"REVISAR: faltan datos",IF(D84&lt;0,"REVISAR: importe",IF(COUNTIFS($A$6:$A$85,A84)&gt;1,"REVISAR: ID duplicado","Sin alerta automática"))))</f>
        <v/>
      </c>
    </row>
    <row r="85" customFormat="false" ht="19.5" hidden="false" customHeight="true" outlineLevel="0" collapsed="false">
      <c r="A85" s="61"/>
      <c r="B85" s="61"/>
      <c r="C85" s="61"/>
      <c r="D85" s="63"/>
      <c r="E85" s="61"/>
      <c r="F85" s="65" t="str">
        <f aca="false">IF(COUNTA(A85:E85)=0,"",IF(OR(LEN(A85&amp;"")=0,LEN(B85&amp;"")=0,LEN(C85&amp;"")=0,LEN(D85&amp;"")=0),"REVISAR: faltan datos",IF(D85&lt;0,"REVISAR: importe",IF(COUNTIFS($A$6:$A$85,A85)&gt;1,"REVISAR: ID duplicado","Sin alerta automática"))))</f>
        <v/>
      </c>
    </row>
    <row r="86" customFormat="false" ht="24.75" hidden="false" customHeight="true" outlineLevel="0" collapsed="false">
      <c r="A86" s="57" t="s">
        <v>726</v>
      </c>
      <c r="B86" s="57"/>
      <c r="C86" s="57"/>
      <c r="D86" s="58" t="n">
        <f aca="false">SUM(D6:D85)</f>
        <v>0</v>
      </c>
      <c r="E86" s="57"/>
      <c r="F86" s="57"/>
    </row>
  </sheetData>
  <mergeCells count="3">
    <mergeCell ref="A2:F2"/>
    <mergeCell ref="A3:F3"/>
    <mergeCell ref="A86:C86"/>
  </mergeCells>
  <conditionalFormatting sqref="J6:J85">
    <cfRule type="containsText" priority="2" operator="containsText" aboveAverage="0" equalAverage="0" bottom="0" percent="0" rank="0" text="REVISAR" dxfId="14">
      <formula>NOT(ISERROR(SEARCH("REVISAR",J6)))</formula>
    </cfRule>
  </conditionalFormatting>
  <conditionalFormatting sqref="F6:F85">
    <cfRule type="containsText" priority="3" operator="containsText" aboveAverage="0" equalAverage="0" bottom="0" percent="0" rank="0" text="REVISAR" dxfId="15">
      <formula>NOT(ISERROR(SEARCH("REVISAR",F6)))</formula>
    </cfRule>
  </conditionalFormatting>
  <dataValidations count="2">
    <dataValidation allowBlank="true" error="Seleccione una opción válida." errorStyle="stop" errorTitle="Revise el dato" operator="between" showDropDown="false" showErrorMessage="true" showInputMessage="false" sqref="C6:C85" type="list">
      <formula1>TiposRecurso</formula1>
      <formula2>0</formula2>
    </dataValidation>
    <dataValidation allowBlank="false" error="Introduzca un número dentro del intervalo permitido." errorStyle="stop" errorTitle="Revise el importe" operator="greaterThanOrEqual" showDropDown="false" showErrorMessage="true" showInputMessage="false" sqref="D6:D85" type="decimal">
      <formula1>0</formula1>
      <formula2>0</formula2>
    </dataValidation>
  </dataValidations>
  <printOptions headings="false" gridLines="false" gridLinesSet="true" horizontalCentered="true" verticalCentered="false"/>
  <pageMargins left="0.3" right="0.3"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F15" activeCellId="0" sqref="F15"/>
    </sheetView>
  </sheetViews>
  <sheetFormatPr defaultColWidth="8.71484375" defaultRowHeight="12.75" customHeight="false" zeroHeight="false" outlineLevelRow="0" outlineLevelCol="0"/>
  <cols>
    <col collapsed="false" customWidth="true" hidden="false" outlineLevel="0" max="8" min="1" style="1" width="11.43"/>
  </cols>
  <sheetData>
    <row r="1" customFormat="false" ht="15.75" hidden="false" customHeight="true" outlineLevel="0" collapsed="false">
      <c r="A1" s="66"/>
      <c r="B1" s="66"/>
      <c r="C1" s="66"/>
      <c r="D1" s="66"/>
      <c r="E1" s="66"/>
      <c r="F1" s="66"/>
      <c r="G1" s="66"/>
      <c r="H1" s="66"/>
    </row>
    <row r="2" customFormat="false" ht="31.5" hidden="false" customHeight="true" outlineLevel="0" collapsed="false">
      <c r="A2" s="67" t="s">
        <v>727</v>
      </c>
      <c r="B2" s="67"/>
      <c r="C2" s="67"/>
      <c r="D2" s="67"/>
      <c r="E2" s="67"/>
      <c r="F2" s="67"/>
      <c r="G2" s="67"/>
      <c r="H2" s="67"/>
    </row>
    <row r="3" customFormat="false" ht="15.75" hidden="false" customHeight="true" outlineLevel="0" collapsed="false">
      <c r="A3" s="66" t="s">
        <v>728</v>
      </c>
      <c r="B3" s="66"/>
      <c r="C3" s="66"/>
      <c r="D3" s="66"/>
      <c r="E3" s="66"/>
      <c r="F3" s="66"/>
      <c r="G3" s="66"/>
      <c r="H3" s="66"/>
    </row>
    <row r="4" customFormat="false" ht="15.75" hidden="false" customHeight="true" outlineLevel="0" collapsed="false">
      <c r="A4" s="66"/>
      <c r="B4" s="66"/>
      <c r="C4" s="66"/>
      <c r="D4" s="66"/>
      <c r="E4" s="66"/>
      <c r="F4" s="66"/>
      <c r="G4" s="66"/>
      <c r="H4" s="66"/>
    </row>
    <row r="5" customFormat="false" ht="27.75" hidden="false" customHeight="true" outlineLevel="0" collapsed="false">
      <c r="A5" s="66" t="s">
        <v>30</v>
      </c>
      <c r="B5" s="66"/>
      <c r="C5" s="68" t="str">
        <f aca="false">IF(LEN(Datos!B7&amp;"")=0,"",Datos!B7)</f>
        <v/>
      </c>
      <c r="D5" s="68"/>
      <c r="E5" s="68"/>
      <c r="F5" s="68"/>
      <c r="G5" s="68"/>
      <c r="H5" s="68"/>
    </row>
    <row r="6" customFormat="false" ht="15.75" hidden="false" customHeight="true" outlineLevel="0" collapsed="false">
      <c r="A6" s="66" t="s">
        <v>729</v>
      </c>
      <c r="B6" s="66"/>
      <c r="C6" s="66" t="str">
        <f aca="false">IF(LEN(Datos!B8&amp;"")=0,"",Datos!B8)</f>
        <v/>
      </c>
      <c r="D6" s="66"/>
      <c r="E6" s="66"/>
      <c r="F6" s="66"/>
      <c r="G6" s="66"/>
      <c r="H6" s="66"/>
    </row>
    <row r="7" customFormat="false" ht="15.75" hidden="false" customHeight="true" outlineLevel="0" collapsed="false">
      <c r="A7" s="66" t="s">
        <v>730</v>
      </c>
      <c r="B7" s="66"/>
      <c r="C7" s="66" t="str">
        <f aca="false">IF(LEN(Datos!B9&amp;"")=0,"",Datos!B9)</f>
        <v>63553/2026</v>
      </c>
      <c r="D7" s="66"/>
      <c r="E7" s="66"/>
      <c r="F7" s="66"/>
      <c r="G7" s="66"/>
      <c r="H7" s="66"/>
    </row>
    <row r="8" customFormat="false" ht="27.75" hidden="false" customHeight="true" outlineLevel="0" collapsed="false">
      <c r="A8" s="66" t="s">
        <v>731</v>
      </c>
      <c r="B8" s="66"/>
      <c r="C8" s="68" t="str">
        <f aca="false">IF(LEN(Datos!B10&amp;"")=0,"",Datos!B10)</f>
        <v/>
      </c>
      <c r="D8" s="68"/>
      <c r="E8" s="68"/>
      <c r="F8" s="68"/>
      <c r="G8" s="68"/>
      <c r="H8" s="68"/>
    </row>
    <row r="9" customFormat="false" ht="15.75" hidden="false" customHeight="true" outlineLevel="0" collapsed="false">
      <c r="A9" s="66" t="s">
        <v>732</v>
      </c>
      <c r="B9" s="66"/>
      <c r="C9" s="66" t="str">
        <f aca="false">IF(LEN(Datos!B24&amp;"")=0,"",Datos!B24)</f>
        <v/>
      </c>
      <c r="D9" s="66"/>
      <c r="E9" s="66"/>
      <c r="F9" s="66"/>
      <c r="G9" s="66"/>
      <c r="H9" s="66"/>
    </row>
    <row r="10" customFormat="false" ht="15.75" hidden="false" customHeight="true" outlineLevel="0" collapsed="false">
      <c r="A10" s="66" t="s">
        <v>733</v>
      </c>
      <c r="B10" s="66"/>
      <c r="C10" s="66"/>
      <c r="D10" s="66"/>
      <c r="E10" s="66"/>
      <c r="F10" s="69" t="str">
        <f aca="false">IF(LEN(Datos!B20&amp;"")=0,"",Datos!B20)</f>
        <v/>
      </c>
      <c r="G10" s="69"/>
      <c r="H10" s="69"/>
    </row>
    <row r="11" customFormat="false" ht="15.75" hidden="false" customHeight="true" outlineLevel="0" collapsed="false">
      <c r="A11" s="66" t="s">
        <v>734</v>
      </c>
      <c r="B11" s="66"/>
      <c r="C11" s="66"/>
      <c r="D11" s="66"/>
      <c r="E11" s="66"/>
      <c r="F11" s="69" t="str">
        <f aca="false">IF(LEN(Datos!B21&amp;"")=0,"",Datos!B21)</f>
        <v/>
      </c>
      <c r="G11" s="69"/>
      <c r="H11" s="69"/>
    </row>
    <row r="12" customFormat="false" ht="15.75" hidden="false" customHeight="true" outlineLevel="0" collapsed="false">
      <c r="A12" s="66" t="s">
        <v>19</v>
      </c>
      <c r="B12" s="66"/>
      <c r="C12" s="66"/>
      <c r="D12" s="66"/>
      <c r="E12" s="66"/>
      <c r="F12" s="69" t="n">
        <f aca="false">Datos!B23</f>
        <v>46331</v>
      </c>
      <c r="G12" s="69"/>
      <c r="H12" s="69"/>
    </row>
    <row r="13" customFormat="false" ht="15.75" hidden="false" customHeight="true" outlineLevel="0" collapsed="false">
      <c r="A13" s="66" t="s">
        <v>735</v>
      </c>
      <c r="B13" s="66"/>
      <c r="C13" s="66"/>
      <c r="D13" s="66"/>
      <c r="E13" s="66"/>
      <c r="F13" s="69" t="str">
        <f aca="false">IF(LEN(Datos!B22&amp;"")=0,"",Datos!B22)</f>
        <v/>
      </c>
      <c r="G13" s="69"/>
      <c r="H13" s="69"/>
    </row>
    <row r="14" customFormat="false" ht="15.75" hidden="false" customHeight="true" outlineLevel="0" collapsed="false">
      <c r="A14" s="70" t="s">
        <v>736</v>
      </c>
      <c r="B14" s="70"/>
      <c r="C14" s="70"/>
      <c r="D14" s="70"/>
      <c r="E14" s="70"/>
      <c r="F14" s="70"/>
      <c r="G14" s="70"/>
      <c r="H14" s="70"/>
    </row>
    <row r="15" customFormat="false" ht="15.75" hidden="false" customHeight="true" outlineLevel="0" collapsed="false">
      <c r="A15" s="66" t="s">
        <v>737</v>
      </c>
      <c r="B15" s="66"/>
      <c r="C15" s="66"/>
      <c r="D15" s="66"/>
      <c r="E15" s="66"/>
      <c r="F15" s="71" t="str">
        <f aca="false">IF(LEN(Datos!B16&amp;"")=0,"",Datos!B16)</f>
        <v/>
      </c>
      <c r="G15" s="71"/>
      <c r="H15" s="71"/>
    </row>
    <row r="16" customFormat="false" ht="15.75" hidden="false" customHeight="true" outlineLevel="0" collapsed="false">
      <c r="A16" s="66" t="s">
        <v>738</v>
      </c>
      <c r="B16" s="66"/>
      <c r="C16" s="66"/>
      <c r="D16" s="66"/>
      <c r="E16" s="66"/>
      <c r="F16" s="71" t="str">
        <f aca="false">IF(COUNT(Gastos!L6:L205)=0,"",SUM(Gastos!L6:L205))</f>
        <v/>
      </c>
      <c r="G16" s="71"/>
      <c r="H16" s="71"/>
    </row>
    <row r="17" customFormat="false" ht="15.75" hidden="false" customHeight="true" outlineLevel="0" collapsed="false">
      <c r="A17" s="66" t="s">
        <v>739</v>
      </c>
      <c r="B17" s="66"/>
      <c r="C17" s="66"/>
      <c r="D17" s="66"/>
      <c r="E17" s="66"/>
      <c r="F17" s="71" t="str">
        <f aca="false">IF(COUNT(Gastos!N6:N205)=0,"",SUM(Gastos!N6:N205))</f>
        <v/>
      </c>
      <c r="G17" s="71"/>
      <c r="H17" s="71"/>
    </row>
    <row r="18" customFormat="false" ht="15.75" hidden="false" customHeight="true" outlineLevel="0" collapsed="false">
      <c r="A18" s="66" t="s">
        <v>740</v>
      </c>
      <c r="B18" s="66"/>
      <c r="C18" s="66"/>
      <c r="D18" s="66"/>
      <c r="E18" s="66"/>
      <c r="F18" s="71" t="str">
        <f aca="false">IF(LEN(Datos!B17&amp;"")=0,"",Datos!B17)</f>
        <v/>
      </c>
      <c r="G18" s="71"/>
      <c r="H18" s="71"/>
    </row>
    <row r="19" customFormat="false" ht="15.75" hidden="false" customHeight="true" outlineLevel="0" collapsed="false">
      <c r="A19" s="66" t="s">
        <v>741</v>
      </c>
      <c r="B19" s="66"/>
      <c r="C19" s="66"/>
      <c r="D19" s="66"/>
      <c r="E19" s="66"/>
      <c r="F19" s="71" t="str">
        <f aca="false">IF(COUNT(Gastos!O6:O205)=0,"",SUM(Gastos!O6:O205))</f>
        <v/>
      </c>
      <c r="G19" s="71"/>
      <c r="H19" s="71"/>
    </row>
    <row r="20" customFormat="false" ht="15.75" hidden="false" customHeight="true" outlineLevel="0" collapsed="false">
      <c r="A20" s="66" t="s">
        <v>742</v>
      </c>
      <c r="B20" s="66"/>
      <c r="C20" s="66"/>
      <c r="D20" s="66"/>
      <c r="E20" s="66"/>
      <c r="F20" s="71" t="n">
        <f aca="false">SUM(Ingresos!D6:D85)</f>
        <v>0</v>
      </c>
      <c r="G20" s="71"/>
      <c r="H20" s="71"/>
    </row>
    <row r="21" customFormat="false" ht="15.75" hidden="false" customHeight="true" outlineLevel="0" collapsed="false">
      <c r="A21" s="66" t="s">
        <v>743</v>
      </c>
      <c r="B21" s="66"/>
      <c r="C21" s="66"/>
      <c r="D21" s="66"/>
      <c r="E21" s="66"/>
      <c r="F21" s="71" t="str">
        <f aca="false">IF(LEN(F18&amp;"")=0,"",SUM(F18,F20))</f>
        <v/>
      </c>
      <c r="G21" s="71"/>
      <c r="H21" s="71"/>
    </row>
    <row r="22" customFormat="false" ht="15.75" hidden="false" customHeight="true" outlineLevel="0" collapsed="false">
      <c r="A22" s="66" t="s">
        <v>744</v>
      </c>
      <c r="B22" s="66"/>
      <c r="C22" s="66"/>
      <c r="D22" s="66"/>
      <c r="E22" s="66"/>
      <c r="F22" s="71" t="str">
        <f aca="false">IF(OR(LEN(F16&amp;"")=0,LEN(F21&amp;"")=0),"",F21-F16)</f>
        <v/>
      </c>
      <c r="G22" s="71"/>
      <c r="H22" s="71"/>
    </row>
    <row r="23" customFormat="false" ht="15.75" hidden="false" customHeight="true" outlineLevel="0" collapsed="false">
      <c r="A23" s="66" t="s">
        <v>745</v>
      </c>
      <c r="B23" s="66"/>
      <c r="C23" s="66"/>
      <c r="D23" s="66"/>
      <c r="E23" s="66"/>
      <c r="F23" s="71" t="str">
        <f aca="false">IF(OR(LEN(F15&amp;"")=0,F15&lt;=0,LEN(F16&amp;"")=0),"",(F16-F15)/F15)</f>
        <v/>
      </c>
      <c r="G23" s="71"/>
      <c r="H23" s="71"/>
    </row>
    <row r="24" customFormat="false" ht="15.75" hidden="false" customHeight="true" outlineLevel="0" collapsed="false">
      <c r="A24" s="66" t="s">
        <v>746</v>
      </c>
      <c r="B24" s="66"/>
      <c r="C24" s="66"/>
      <c r="D24" s="66"/>
      <c r="E24" s="66"/>
      <c r="F24" s="72" t="n">
        <f aca="false">ROWS(Gastos!Z6:Z205)-COUNTBLANK(Gastos!Z6:Z205)</f>
        <v>0</v>
      </c>
      <c r="G24" s="72"/>
      <c r="H24" s="72"/>
    </row>
    <row r="25" customFormat="false" ht="15.75" hidden="false" customHeight="true" outlineLevel="0" collapsed="false">
      <c r="A25" s="66" t="str">
        <f aca="false">IF(LEN(F23&amp;"")=0,"",IF(F23&lt;=-0.2,"Disminución ≥20 %: justificar causas. Posible reducción municipal.",IF(F23&gt;=0.2,"Aumento ≥20 %: revisar autorización de modificación.","Variación inferior al 20 % respecto al presupuesto.")))</f>
        <v/>
      </c>
      <c r="B25" s="66"/>
      <c r="C25" s="66"/>
      <c r="D25" s="66"/>
      <c r="E25" s="66"/>
      <c r="F25" s="66"/>
      <c r="G25" s="66"/>
      <c r="H25" s="66"/>
    </row>
    <row r="26" customFormat="false" ht="15.75" hidden="false" customHeight="true" outlineLevel="0" collapsed="false">
      <c r="A26" s="57" t="s">
        <v>747</v>
      </c>
      <c r="B26" s="57"/>
      <c r="C26" s="57"/>
      <c r="D26" s="57"/>
      <c r="E26" s="57"/>
      <c r="F26" s="57"/>
      <c r="G26" s="57"/>
      <c r="H26" s="57"/>
    </row>
    <row r="27" customFormat="false" ht="15.75" hidden="false" customHeight="true" outlineLevel="0" collapsed="false">
      <c r="A27" s="66" t="s">
        <v>748</v>
      </c>
      <c r="B27" s="66"/>
      <c r="C27" s="66" t="str">
        <f aca="false">IF(LEN(Datos!B25&amp;"")=0,"",Datos!B25)</f>
        <v/>
      </c>
      <c r="D27" s="66"/>
      <c r="E27" s="66"/>
      <c r="F27" s="66"/>
      <c r="G27" s="66"/>
      <c r="H27" s="66"/>
    </row>
    <row r="28" customFormat="false" ht="31.5" hidden="false" customHeight="true" outlineLevel="0" collapsed="false">
      <c r="A28" s="73" t="s">
        <v>749</v>
      </c>
      <c r="B28" s="73"/>
      <c r="C28" s="73"/>
      <c r="D28" s="73"/>
      <c r="E28" s="73"/>
      <c r="F28" s="73"/>
      <c r="G28" s="73"/>
      <c r="H28" s="73"/>
    </row>
    <row r="29" customFormat="false" ht="15.75" hidden="false" customHeight="true" outlineLevel="0" collapsed="false">
      <c r="A29" s="73"/>
      <c r="B29" s="73"/>
      <c r="C29" s="73"/>
      <c r="D29" s="73"/>
      <c r="E29" s="73"/>
      <c r="F29" s="73"/>
      <c r="G29" s="73"/>
      <c r="H29" s="73"/>
    </row>
    <row r="30" customFormat="false" ht="15.75" hidden="false" customHeight="true" outlineLevel="0" collapsed="false">
      <c r="A30" s="73"/>
      <c r="B30" s="73"/>
      <c r="C30" s="73"/>
      <c r="D30" s="73"/>
      <c r="E30" s="73"/>
      <c r="F30" s="73"/>
      <c r="G30" s="73"/>
      <c r="H30" s="73"/>
    </row>
    <row r="31" customFormat="false" ht="15.75" hidden="false" customHeight="true" outlineLevel="0" collapsed="false">
      <c r="A31" s="73"/>
      <c r="B31" s="73"/>
      <c r="C31" s="73"/>
      <c r="D31" s="73"/>
      <c r="E31" s="73"/>
      <c r="F31" s="73"/>
      <c r="G31" s="73"/>
      <c r="H31" s="73"/>
    </row>
    <row r="32" customFormat="false" ht="15.75" hidden="false" customHeight="true" outlineLevel="0" collapsed="false">
      <c r="A32" s="68" t="s">
        <v>750</v>
      </c>
      <c r="B32" s="68"/>
      <c r="C32" s="68"/>
      <c r="D32" s="68"/>
      <c r="E32" s="68"/>
      <c r="F32" s="68"/>
      <c r="G32" s="68"/>
      <c r="H32" s="68"/>
    </row>
    <row r="33" customFormat="false" ht="15.75" hidden="false" customHeight="true" outlineLevel="0" collapsed="false">
      <c r="A33" s="68"/>
      <c r="B33" s="68"/>
      <c r="C33" s="68"/>
      <c r="D33" s="68"/>
      <c r="E33" s="68"/>
      <c r="F33" s="68"/>
      <c r="G33" s="68"/>
      <c r="H33" s="68"/>
    </row>
    <row r="34" customFormat="false" ht="15.75" hidden="false" customHeight="true" outlineLevel="0" collapsed="false">
      <c r="A34" s="68"/>
      <c r="B34" s="68"/>
      <c r="C34" s="68"/>
      <c r="D34" s="68"/>
      <c r="E34" s="68"/>
      <c r="F34" s="68"/>
      <c r="G34" s="68"/>
      <c r="H34" s="68"/>
    </row>
    <row r="35" customFormat="false" ht="15.75" hidden="false" customHeight="true" outlineLevel="0" collapsed="false">
      <c r="A35" s="68"/>
      <c r="B35" s="68"/>
      <c r="C35" s="68"/>
      <c r="D35" s="68"/>
      <c r="E35" s="68"/>
      <c r="F35" s="68"/>
      <c r="G35" s="68"/>
      <c r="H35" s="68"/>
    </row>
    <row r="36" customFormat="false" ht="15.75" hidden="false" customHeight="true" outlineLevel="0" collapsed="false">
      <c r="A36" s="68" t="s">
        <v>751</v>
      </c>
      <c r="B36" s="68"/>
      <c r="C36" s="68" t="str">
        <f aca="false">IF(LEN(Datos!B11&amp;"")=0,"",Datos!B11)</f>
        <v/>
      </c>
      <c r="D36" s="68"/>
      <c r="E36" s="68"/>
      <c r="F36" s="68"/>
      <c r="G36" s="68"/>
      <c r="H36" s="68"/>
    </row>
    <row r="37" customFormat="false" ht="15.75" hidden="false" customHeight="true" outlineLevel="0" collapsed="false">
      <c r="A37" s="68" t="s">
        <v>752</v>
      </c>
      <c r="B37" s="68"/>
      <c r="C37" s="68" t="str">
        <f aca="false">IF(LEN(Datos!B12&amp;"")=0,"",Datos!B12)</f>
        <v/>
      </c>
      <c r="D37" s="68"/>
      <c r="E37" s="68"/>
      <c r="F37" s="68"/>
      <c r="G37" s="68"/>
      <c r="H37" s="68"/>
    </row>
    <row r="38" customFormat="false" ht="15.75" hidden="false" customHeight="true" outlineLevel="0" collapsed="false">
      <c r="A38" s="66" t="s">
        <v>753</v>
      </c>
      <c r="B38" s="66"/>
      <c r="C38" s="66"/>
      <c r="D38" s="66"/>
      <c r="E38" s="66"/>
      <c r="F38" s="66" t="str">
        <f aca="false">IF(LEN(Datos!B26&amp;"")=0,"",Datos!B26)</f>
        <v/>
      </c>
      <c r="G38" s="66"/>
      <c r="H38" s="66"/>
    </row>
    <row r="39" customFormat="false" ht="15.75" hidden="false" customHeight="true" outlineLevel="0" collapsed="false">
      <c r="A39" s="66"/>
      <c r="B39" s="66"/>
      <c r="C39" s="66"/>
      <c r="D39" s="66"/>
      <c r="E39" s="66"/>
      <c r="F39" s="66"/>
      <c r="G39" s="66"/>
      <c r="H39" s="66"/>
    </row>
    <row r="40" customFormat="false" ht="15.75" hidden="false" customHeight="true" outlineLevel="0" collapsed="false">
      <c r="A40" s="66" t="s">
        <v>754</v>
      </c>
      <c r="B40" s="66"/>
      <c r="C40" s="66"/>
      <c r="D40" s="66"/>
      <c r="E40" s="66"/>
      <c r="F40" s="66"/>
      <c r="G40" s="66"/>
      <c r="H40" s="66"/>
    </row>
    <row r="41" customFormat="false" ht="15.75" hidden="false" customHeight="true" outlineLevel="0" collapsed="false">
      <c r="A41" s="66"/>
      <c r="B41" s="66"/>
      <c r="C41" s="66"/>
      <c r="D41" s="66"/>
      <c r="E41" s="66"/>
      <c r="F41" s="66"/>
      <c r="G41" s="66"/>
      <c r="H41" s="66"/>
    </row>
    <row r="42" customFormat="false" ht="15.75" hidden="false" customHeight="true" outlineLevel="0" collapsed="false">
      <c r="A42" s="66"/>
      <c r="B42" s="66"/>
      <c r="C42" s="66"/>
      <c r="D42" s="66"/>
      <c r="E42" s="66"/>
      <c r="F42" s="66"/>
      <c r="G42" s="66"/>
      <c r="H42" s="66"/>
    </row>
    <row r="43" customFormat="false" ht="15.75" hidden="false" customHeight="true" outlineLevel="0" collapsed="false">
      <c r="A43" s="66"/>
      <c r="B43" s="66"/>
      <c r="C43" s="66"/>
      <c r="D43" s="66"/>
      <c r="E43" s="66"/>
      <c r="F43" s="66"/>
      <c r="G43" s="66"/>
      <c r="H43" s="66"/>
    </row>
    <row r="44" customFormat="false" ht="21.75" hidden="false" customHeight="true" outlineLevel="0" collapsed="false">
      <c r="A44" s="74" t="s">
        <v>755</v>
      </c>
      <c r="B44" s="74"/>
      <c r="C44" s="74"/>
      <c r="D44" s="74"/>
      <c r="E44" s="74"/>
      <c r="F44" s="74"/>
      <c r="G44" s="74"/>
      <c r="H44" s="74"/>
    </row>
    <row r="45" customFormat="false" ht="21.75" hidden="false" customHeight="true" outlineLevel="0" collapsed="false">
      <c r="A45" s="74"/>
      <c r="B45" s="74"/>
      <c r="C45" s="74"/>
      <c r="D45" s="74"/>
      <c r="E45" s="74"/>
      <c r="F45" s="74"/>
      <c r="G45" s="74"/>
      <c r="H45" s="74"/>
    </row>
  </sheetData>
  <sheetProtection sheet="true" password="e543" objects="true" scenarios="true" autoFilter="false"/>
  <mergeCells count="55">
    <mergeCell ref="A2:H2"/>
    <mergeCell ref="A3:H3"/>
    <mergeCell ref="A5:B5"/>
    <mergeCell ref="C5:H5"/>
    <mergeCell ref="A6:B6"/>
    <mergeCell ref="C6:H6"/>
    <mergeCell ref="A7:B7"/>
    <mergeCell ref="C7:H7"/>
    <mergeCell ref="A8:B8"/>
    <mergeCell ref="C8:H8"/>
    <mergeCell ref="A9:B9"/>
    <mergeCell ref="C9:H9"/>
    <mergeCell ref="A10:E10"/>
    <mergeCell ref="F10:H10"/>
    <mergeCell ref="A11:E11"/>
    <mergeCell ref="F11:H11"/>
    <mergeCell ref="A12:E12"/>
    <mergeCell ref="F12:H12"/>
    <mergeCell ref="A13:E13"/>
    <mergeCell ref="F13:H13"/>
    <mergeCell ref="A14:H14"/>
    <mergeCell ref="A15:E15"/>
    <mergeCell ref="F15:H15"/>
    <mergeCell ref="A16:E16"/>
    <mergeCell ref="F16:H16"/>
    <mergeCell ref="A17:E17"/>
    <mergeCell ref="F17:H17"/>
    <mergeCell ref="A18:E18"/>
    <mergeCell ref="F18:H18"/>
    <mergeCell ref="A19:E19"/>
    <mergeCell ref="F19:H19"/>
    <mergeCell ref="A20:E20"/>
    <mergeCell ref="F20:H20"/>
    <mergeCell ref="A21:E21"/>
    <mergeCell ref="F21:H21"/>
    <mergeCell ref="A22:E22"/>
    <mergeCell ref="F22:H22"/>
    <mergeCell ref="A23:E23"/>
    <mergeCell ref="F23:H23"/>
    <mergeCell ref="A24:E24"/>
    <mergeCell ref="F24:H24"/>
    <mergeCell ref="A25:H25"/>
    <mergeCell ref="A26:H26"/>
    <mergeCell ref="A27:B27"/>
    <mergeCell ref="C27:H27"/>
    <mergeCell ref="A28:H31"/>
    <mergeCell ref="A32:H34"/>
    <mergeCell ref="A36:B36"/>
    <mergeCell ref="C36:H36"/>
    <mergeCell ref="A37:B37"/>
    <mergeCell ref="C37:H37"/>
    <mergeCell ref="A38:E38"/>
    <mergeCell ref="F38:H38"/>
    <mergeCell ref="A40:H42"/>
    <mergeCell ref="A44:H45"/>
  </mergeCells>
  <printOptions headings="false" gridLines="false" gridLinesSet="true" horizontalCentered="true" verticalCentered="false"/>
  <pageMargins left="0.3" right="0.3" top="0.25" bottom="0.2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0"/>
  <sheetViews>
    <sheetView showFormulas="false" showGridLines="false" showRowColHeaders="true" showZeros="true" rightToLeft="false" tabSelected="false" showOutlineSymbols="true" defaultGridColor="true" view="normal" topLeftCell="A19" colorId="64" zoomScale="100" zoomScaleNormal="100" zoomScalePageLayoutView="100" workbookViewId="0">
      <selection pane="topLeft" activeCell="A19" activeCellId="0" sqref="A19"/>
    </sheetView>
  </sheetViews>
  <sheetFormatPr defaultColWidth="8.71484375" defaultRowHeight="12.75" customHeight="false" zeroHeight="false" outlineLevelRow="0" outlineLevelCol="0"/>
  <cols>
    <col collapsed="false" customWidth="true" hidden="false" outlineLevel="0" max="1" min="1" style="1" width="29"/>
    <col collapsed="false" customWidth="true" hidden="false" outlineLevel="0" max="2" min="2" style="1" width="84"/>
  </cols>
  <sheetData>
    <row r="1" customFormat="false" ht="22.5" hidden="false" customHeight="true" outlineLevel="0" collapsed="false">
      <c r="A1" s="38"/>
      <c r="B1" s="38"/>
      <c r="C1" s="38"/>
    </row>
    <row r="2" customFormat="false" ht="30" hidden="false" customHeight="true" outlineLevel="0" collapsed="false">
      <c r="A2" s="40" t="s">
        <v>756</v>
      </c>
      <c r="B2" s="40"/>
      <c r="C2" s="38"/>
    </row>
    <row r="3" customFormat="false" ht="22.5" hidden="false" customHeight="true" outlineLevel="0" collapsed="false">
      <c r="A3" s="38"/>
      <c r="B3" s="38"/>
      <c r="C3" s="38"/>
    </row>
    <row r="4" customFormat="false" ht="22.5" hidden="false" customHeight="true" outlineLevel="0" collapsed="false">
      <c r="A4" s="74"/>
      <c r="B4" s="74"/>
      <c r="C4" s="38"/>
    </row>
    <row r="5" customFormat="false" ht="36" hidden="false" customHeight="true" outlineLevel="0" collapsed="false">
      <c r="A5" s="75" t="s">
        <v>757</v>
      </c>
      <c r="B5" s="76" t="s">
        <v>758</v>
      </c>
      <c r="C5" s="38"/>
    </row>
    <row r="6" customFormat="false" ht="48.75" hidden="false" customHeight="true" outlineLevel="0" collapsed="false">
      <c r="A6" s="75" t="s">
        <v>759</v>
      </c>
      <c r="B6" s="77" t="s">
        <v>760</v>
      </c>
      <c r="C6" s="38"/>
    </row>
    <row r="7" customFormat="false" ht="61.5" hidden="false" customHeight="true" outlineLevel="0" collapsed="false">
      <c r="A7" s="75" t="s">
        <v>761</v>
      </c>
      <c r="B7" s="76" t="s">
        <v>762</v>
      </c>
      <c r="C7" s="38"/>
    </row>
    <row r="8" customFormat="false" ht="36" hidden="false" customHeight="true" outlineLevel="0" collapsed="false">
      <c r="A8" s="75" t="s">
        <v>763</v>
      </c>
      <c r="B8" s="77" t="s">
        <v>764</v>
      </c>
      <c r="C8" s="38"/>
    </row>
    <row r="9" customFormat="false" ht="61.5" hidden="false" customHeight="true" outlineLevel="0" collapsed="false">
      <c r="A9" s="75" t="s">
        <v>765</v>
      </c>
      <c r="B9" s="76" t="s">
        <v>766</v>
      </c>
      <c r="C9" s="38"/>
    </row>
    <row r="10" customFormat="false" ht="48.75" hidden="false" customHeight="true" outlineLevel="0" collapsed="false">
      <c r="A10" s="75" t="s">
        <v>767</v>
      </c>
      <c r="B10" s="76" t="s">
        <v>768</v>
      </c>
      <c r="C10" s="38"/>
    </row>
    <row r="11" customFormat="false" ht="48.75" hidden="false" customHeight="true" outlineLevel="0" collapsed="false">
      <c r="A11" s="75" t="s">
        <v>769</v>
      </c>
      <c r="B11" s="77" t="s">
        <v>770</v>
      </c>
      <c r="C11" s="38"/>
    </row>
    <row r="12" customFormat="false" ht="48.75" hidden="false" customHeight="true" outlineLevel="0" collapsed="false">
      <c r="A12" s="75" t="s">
        <v>771</v>
      </c>
      <c r="B12" s="76" t="s">
        <v>772</v>
      </c>
      <c r="C12" s="38"/>
    </row>
    <row r="13" customFormat="false" ht="48.75" hidden="false" customHeight="true" outlineLevel="0" collapsed="false">
      <c r="A13" s="75" t="s">
        <v>773</v>
      </c>
      <c r="B13" s="76" t="s">
        <v>774</v>
      </c>
      <c r="C13" s="38"/>
    </row>
    <row r="14" customFormat="false" ht="48.75" hidden="false" customHeight="true" outlineLevel="0" collapsed="false">
      <c r="A14" s="75" t="s">
        <v>775</v>
      </c>
      <c r="B14" s="76" t="s">
        <v>776</v>
      </c>
      <c r="C14" s="38"/>
    </row>
    <row r="15" customFormat="false" ht="61.5" hidden="false" customHeight="true" outlineLevel="0" collapsed="false">
      <c r="A15" s="75" t="s">
        <v>777</v>
      </c>
      <c r="B15" s="76" t="s">
        <v>778</v>
      </c>
      <c r="C15" s="38"/>
    </row>
    <row r="16" customFormat="false" ht="61.5" hidden="false" customHeight="true" outlineLevel="0" collapsed="false">
      <c r="A16" s="75" t="s">
        <v>779</v>
      </c>
      <c r="B16" s="76" t="s">
        <v>780</v>
      </c>
      <c r="C16" s="38"/>
    </row>
    <row r="17" customFormat="false" ht="48.75" hidden="false" customHeight="true" outlineLevel="0" collapsed="false">
      <c r="A17" s="75" t="s">
        <v>781</v>
      </c>
      <c r="B17" s="76" t="s">
        <v>782</v>
      </c>
      <c r="C17" s="38"/>
    </row>
    <row r="18" customFormat="false" ht="48.75" hidden="false" customHeight="true" outlineLevel="0" collapsed="false">
      <c r="A18" s="75" t="s">
        <v>783</v>
      </c>
      <c r="B18" s="76" t="s">
        <v>784</v>
      </c>
      <c r="C18" s="38"/>
    </row>
    <row r="19" customFormat="false" ht="48.75" hidden="false" customHeight="true" outlineLevel="0" collapsed="false">
      <c r="A19" s="75" t="s">
        <v>785</v>
      </c>
      <c r="B19" s="76" t="s">
        <v>786</v>
      </c>
      <c r="C19" s="38"/>
    </row>
    <row r="20" customFormat="false" ht="61.5" hidden="false" customHeight="true" outlineLevel="0" collapsed="false">
      <c r="A20" s="75" t="s">
        <v>787</v>
      </c>
      <c r="B20" s="76" t="s">
        <v>788</v>
      </c>
      <c r="C20" s="38"/>
    </row>
    <row r="21" customFormat="false" ht="48.75" hidden="false" customHeight="true" outlineLevel="0" collapsed="false">
      <c r="A21" s="75" t="s">
        <v>789</v>
      </c>
      <c r="B21" s="76" t="s">
        <v>790</v>
      </c>
      <c r="C21" s="38"/>
    </row>
    <row r="22" customFormat="false" ht="48.75" hidden="false" customHeight="true" outlineLevel="0" collapsed="false">
      <c r="A22" s="75" t="s">
        <v>791</v>
      </c>
      <c r="B22" s="76" t="s">
        <v>792</v>
      </c>
      <c r="C22" s="38"/>
    </row>
    <row r="23" customFormat="false" ht="36" hidden="false" customHeight="true" outlineLevel="0" collapsed="false">
      <c r="A23" s="75" t="s">
        <v>793</v>
      </c>
      <c r="B23" s="76" t="s">
        <v>794</v>
      </c>
      <c r="C23" s="38"/>
    </row>
    <row r="24" customFormat="false" ht="48.75" hidden="false" customHeight="true" outlineLevel="0" collapsed="false">
      <c r="A24" s="75" t="s">
        <v>795</v>
      </c>
      <c r="B24" s="76" t="s">
        <v>796</v>
      </c>
      <c r="C24" s="38"/>
    </row>
    <row r="25" customFormat="false" ht="48.75" hidden="false" customHeight="true" outlineLevel="0" collapsed="false">
      <c r="A25" s="75" t="s">
        <v>797</v>
      </c>
      <c r="B25" s="76" t="s">
        <v>798</v>
      </c>
      <c r="C25" s="38"/>
    </row>
    <row r="26" customFormat="false" ht="36" hidden="false" customHeight="true" outlineLevel="0" collapsed="false">
      <c r="A26" s="75" t="s">
        <v>799</v>
      </c>
      <c r="B26" s="76" t="s">
        <v>800</v>
      </c>
      <c r="C26" s="38"/>
    </row>
    <row r="27" customFormat="false" ht="48.75" hidden="false" customHeight="true" outlineLevel="0" collapsed="false">
      <c r="A27" s="75" t="s">
        <v>801</v>
      </c>
      <c r="B27" s="76" t="s">
        <v>802</v>
      </c>
      <c r="C27" s="38"/>
    </row>
    <row r="28" customFormat="false" ht="48.75" hidden="false" customHeight="true" outlineLevel="0" collapsed="false">
      <c r="A28" s="75" t="s">
        <v>803</v>
      </c>
      <c r="B28" s="77" t="s">
        <v>804</v>
      </c>
      <c r="C28" s="38"/>
    </row>
    <row r="29" customFormat="false" ht="36" hidden="false" customHeight="true" outlineLevel="0" collapsed="false">
      <c r="A29" s="75" t="s">
        <v>805</v>
      </c>
      <c r="B29" s="76" t="s">
        <v>806</v>
      </c>
      <c r="C29" s="38"/>
    </row>
    <row r="30" customFormat="false" ht="48.75" hidden="false" customHeight="true" outlineLevel="0" collapsed="false">
      <c r="A30" s="78" t="s">
        <v>807</v>
      </c>
      <c r="B30" s="74" t="s">
        <v>808</v>
      </c>
      <c r="C30" s="38"/>
    </row>
  </sheetData>
  <sheetProtection sheet="true" password="e543" objects="true" scenarios="true" autoFilter="false"/>
  <mergeCells count="1">
    <mergeCell ref="A2:B2"/>
  </mergeCells>
  <printOptions headings="false" gridLines="false" gridLinesSet="true" horizontalCentered="true" verticalCentered="false"/>
  <pageMargins left="0.3" right="0.3"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71484375" defaultRowHeight="12.75" customHeight="false" zeroHeight="false" outlineLevelRow="0" outlineLevelCol="0"/>
  <cols>
    <col collapsed="false" customWidth="true" hidden="false" outlineLevel="0" max="1" min="1" style="1" width="35"/>
    <col collapsed="false" customWidth="true" hidden="false" outlineLevel="0" max="2" min="2" style="1" width="32"/>
    <col collapsed="false" customWidth="true" hidden="false" outlineLevel="0" max="3" min="3" style="1" width="56"/>
    <col collapsed="false" customWidth="true" hidden="false" outlineLevel="0" max="4" min="4" style="1" width="16"/>
    <col collapsed="false" customWidth="true" hidden="false" outlineLevel="0" max="7" min="5" style="1" width="29"/>
  </cols>
  <sheetData>
    <row r="1" customFormat="false" ht="22.5" hidden="false" customHeight="true" outlineLevel="0" collapsed="false">
      <c r="A1" s="38"/>
      <c r="B1" s="38"/>
      <c r="C1" s="38"/>
      <c r="D1" s="38"/>
      <c r="E1" s="38"/>
      <c r="F1" s="38"/>
      <c r="G1" s="38"/>
    </row>
    <row r="2" customFormat="false" ht="30" hidden="false" customHeight="true" outlineLevel="0" collapsed="false">
      <c r="A2" s="40" t="s">
        <v>809</v>
      </c>
      <c r="B2" s="40"/>
      <c r="C2" s="40"/>
      <c r="D2" s="40"/>
      <c r="E2" s="40"/>
      <c r="F2" s="40"/>
      <c r="G2" s="40"/>
    </row>
    <row r="3" customFormat="false" ht="27.75" hidden="false" customHeight="true" outlineLevel="0" collapsed="false">
      <c r="A3" s="38" t="s">
        <v>810</v>
      </c>
      <c r="B3" s="38"/>
      <c r="C3" s="38"/>
      <c r="D3" s="38"/>
      <c r="E3" s="38"/>
      <c r="F3" s="38"/>
      <c r="G3" s="38"/>
    </row>
    <row r="4" customFormat="false" ht="22.5" hidden="false" customHeight="true" outlineLevel="0" collapsed="false">
      <c r="A4" s="38"/>
      <c r="B4" s="38"/>
      <c r="C4" s="38"/>
      <c r="D4" s="38"/>
      <c r="E4" s="38"/>
      <c r="F4" s="38"/>
      <c r="G4" s="38"/>
    </row>
    <row r="5" customFormat="false" ht="54.75" hidden="false" customHeight="true" outlineLevel="0" collapsed="false">
      <c r="A5" s="42" t="s">
        <v>811</v>
      </c>
      <c r="B5" s="42" t="s">
        <v>812</v>
      </c>
      <c r="C5" s="42" t="s">
        <v>813</v>
      </c>
      <c r="D5" s="38"/>
      <c r="E5" s="38"/>
      <c r="F5" s="38"/>
      <c r="G5" s="38"/>
    </row>
    <row r="6" customFormat="false" ht="36" hidden="false" customHeight="true" outlineLevel="0" collapsed="false">
      <c r="A6" s="74" t="s">
        <v>814</v>
      </c>
      <c r="B6" s="74" t="str">
        <f aca="false">IF(OR(LEN(Datos!B7&amp;"")=0,LEN(Datos!B8&amp;"")=0,LEN(Datos!B9&amp;"")=0,LEN(Datos!B10&amp;"")=0,LEN(Datos!B11&amp;"")=0,LEN(Datos!B12&amp;"")=0,LEN(Datos!B16&amp;"")=0,LEN(Datos!B17&amp;"")=0,LEN(Datos!B18&amp;"")=0,LEN(Datos!B19&amp;"")=0,LEN(Datos!B25&amp;"")=0,LEN(Datos!B26&amp;"")=0),"REVISAR","Completo")</f>
        <v>REVISAR</v>
      </c>
      <c r="C6" s="74" t="s">
        <v>815</v>
      </c>
      <c r="D6" s="38"/>
      <c r="E6" s="38"/>
      <c r="F6" s="38"/>
      <c r="G6" s="38"/>
    </row>
    <row r="7" customFormat="false" ht="36" hidden="false" customHeight="true" outlineLevel="0" collapsed="false">
      <c r="A7" s="74" t="s">
        <v>816</v>
      </c>
      <c r="B7" s="74" t="n">
        <f aca="false">SUMPRODUCT(--(LEFT(Gastos!Z6:Z205,7)="REVISAR"))</f>
        <v>0</v>
      </c>
      <c r="C7" s="74" t="s">
        <v>817</v>
      </c>
      <c r="D7" s="38"/>
      <c r="E7" s="38"/>
      <c r="F7" s="38"/>
      <c r="G7" s="38"/>
    </row>
    <row r="8" customFormat="false" ht="36" hidden="false" customHeight="true" outlineLevel="0" collapsed="false">
      <c r="A8" s="74" t="s">
        <v>818</v>
      </c>
      <c r="B8" s="74" t="n">
        <f aca="false">SUMPRODUCT(--(LEFT(Gastos!AA6:AA205,7)="REVISAR"))</f>
        <v>0</v>
      </c>
      <c r="C8" s="74" t="s">
        <v>819</v>
      </c>
      <c r="D8" s="38"/>
      <c r="E8" s="38"/>
      <c r="F8" s="38"/>
      <c r="G8" s="38"/>
    </row>
    <row r="9" customFormat="false" ht="36" hidden="false" customHeight="true" outlineLevel="0" collapsed="false">
      <c r="A9" s="74" t="s">
        <v>820</v>
      </c>
      <c r="B9" s="74" t="n">
        <f aca="false">SUMPRODUCT(--(LEFT(Gastos!AB6:AB205,7)="REVISAR"))</f>
        <v>0</v>
      </c>
      <c r="C9" s="74" t="s">
        <v>821</v>
      </c>
      <c r="D9" s="38"/>
      <c r="E9" s="38"/>
      <c r="F9" s="38"/>
      <c r="G9" s="38"/>
    </row>
    <row r="10" customFormat="false" ht="36" hidden="false" customHeight="true" outlineLevel="0" collapsed="false">
      <c r="A10" s="74" t="s">
        <v>822</v>
      </c>
      <c r="B10" s="74" t="n">
        <f aca="false">SUMPRODUCT(--(LEFT(Gastos!AC6:AC205,7)="REVISAR"))</f>
        <v>0</v>
      </c>
      <c r="C10" s="74" t="s">
        <v>823</v>
      </c>
      <c r="D10" s="38"/>
      <c r="E10" s="38"/>
      <c r="F10" s="38"/>
      <c r="G10" s="38"/>
    </row>
    <row r="11" customFormat="false" ht="36" hidden="false" customHeight="true" outlineLevel="0" collapsed="false">
      <c r="A11" s="74" t="s">
        <v>824</v>
      </c>
      <c r="B11" s="74" t="n">
        <f aca="false">SUMPRODUCT(--(LEFT(Gastos!AD6:AD205,7)="REVISAR"))</f>
        <v>0</v>
      </c>
      <c r="C11" s="74" t="s">
        <v>825</v>
      </c>
      <c r="D11" s="38"/>
      <c r="E11" s="38"/>
      <c r="F11" s="38"/>
      <c r="G11" s="38"/>
    </row>
    <row r="12" customFormat="false" ht="36" hidden="false" customHeight="true" outlineLevel="0" collapsed="false">
      <c r="A12" s="74" t="s">
        <v>826</v>
      </c>
      <c r="B12" s="74" t="n">
        <f aca="false">SUMPRODUCT(--(LEFT(Pagos!G6:G405,7)="REVISAR"))</f>
        <v>0</v>
      </c>
      <c r="C12" s="74" t="s">
        <v>827</v>
      </c>
      <c r="D12" s="38"/>
      <c r="E12" s="38"/>
      <c r="F12" s="38"/>
      <c r="G12" s="38"/>
    </row>
    <row r="13" customFormat="false" ht="36" hidden="false" customHeight="true" outlineLevel="0" collapsed="false">
      <c r="A13" s="74" t="s">
        <v>828</v>
      </c>
      <c r="B13" s="74" t="n">
        <f aca="false">SUMPRODUCT(--(LEFT(Ingresos!F6:F85,7)="REVISAR"))</f>
        <v>0</v>
      </c>
      <c r="C13" s="74" t="s">
        <v>829</v>
      </c>
      <c r="D13" s="38"/>
      <c r="E13" s="38"/>
      <c r="F13" s="38"/>
      <c r="G13" s="38"/>
    </row>
    <row r="14" customFormat="false" ht="36" hidden="false" customHeight="true" outlineLevel="0" collapsed="false">
      <c r="A14" s="74" t="s">
        <v>830</v>
      </c>
      <c r="B14" s="74" t="str">
        <f aca="false">IF(OR(LEN('Resumen A4'!F18&amp;"")=0,LEN('Resumen A4'!F19&amp;"")=0),"REVISAR",IF(ABS('Resumen A4'!F19-'Resumen A4'!F18)&gt;0.01,"REVISAR","Cuadra"))</f>
        <v>REVISAR</v>
      </c>
      <c r="C14" s="74" t="s">
        <v>831</v>
      </c>
      <c r="D14" s="38"/>
      <c r="E14" s="38"/>
      <c r="F14" s="38"/>
      <c r="G14" s="38"/>
    </row>
    <row r="15" customFormat="false" ht="36" hidden="false" customHeight="true" outlineLevel="0" collapsed="false">
      <c r="A15" s="74" t="s">
        <v>832</v>
      </c>
      <c r="B15" s="74" t="str">
        <f aca="false">IF(LEN('Resumen A4'!F22&amp;"")=0,"REVISAR",IF(ABS('Resumen A4'!F22)&gt;0.01,"REVISAR","Cuadra"))</f>
        <v>REVISAR</v>
      </c>
      <c r="C15" s="74" t="s">
        <v>833</v>
      </c>
      <c r="D15" s="38"/>
      <c r="E15" s="38"/>
      <c r="F15" s="38"/>
      <c r="G15" s="38"/>
    </row>
    <row r="16" customFormat="false" ht="36" hidden="false" customHeight="true" outlineLevel="0" collapsed="false">
      <c r="A16" s="74" t="s">
        <v>834</v>
      </c>
      <c r="B16" s="74" t="str">
        <f aca="false">IF(LEN('Resumen A4'!F23&amp;"")=0,"REVISAR",IF('Resumen A4'!F23&lt;=-0.2,IF(LEN(Datos!B27&amp;"")=0,"REVISAR: justificar causas","REVISAR: posible reducción"),IF('Resumen A4'!F23&gt;=0.2,"REVISAR: modificación","Inferior al 20 %")))</f>
        <v>REVISAR</v>
      </c>
      <c r="C16" s="74" t="s">
        <v>835</v>
      </c>
      <c r="D16" s="38"/>
      <c r="E16" s="38"/>
      <c r="F16" s="38"/>
      <c r="G16" s="38"/>
    </row>
    <row r="17" customFormat="false" ht="36" hidden="false" customHeight="true" outlineLevel="0" collapsed="false">
      <c r="A17" s="74" t="s">
        <v>836</v>
      </c>
      <c r="B17" s="79" t="str">
        <f aca="false">IF(LEN('Resumen A4'!F17&amp;"")=0,"",ROUND('Resumen A4'!F17*0.6,2))</f>
        <v/>
      </c>
      <c r="C17" s="74" t="s">
        <v>837</v>
      </c>
      <c r="D17" s="38"/>
      <c r="E17" s="38"/>
      <c r="F17" s="38"/>
      <c r="G17" s="38"/>
    </row>
    <row r="18" customFormat="false" ht="36" hidden="false" customHeight="true" outlineLevel="0" collapsed="false">
      <c r="A18" s="74" t="s">
        <v>838</v>
      </c>
      <c r="B18" s="74" t="str">
        <f aca="false">IF(OR(LEN(B17&amp;"")=0,LEN(Datos!B17&amp;"")=0),"REVISAR",IF(Datos!B17&gt;B17+0.01,"REVISAR","Sin exceso aparente"))</f>
        <v>REVISAR</v>
      </c>
      <c r="C18" s="74" t="s">
        <v>839</v>
      </c>
      <c r="D18" s="38"/>
      <c r="E18" s="38"/>
      <c r="F18" s="38"/>
      <c r="G18" s="38"/>
    </row>
    <row r="19" customFormat="false" ht="36" hidden="false" customHeight="true" outlineLevel="0" collapsed="false">
      <c r="A19" s="74" t="s">
        <v>840</v>
      </c>
      <c r="B19" s="79" t="n">
        <f aca="false">SUMIFS(Gastos!X6:X205,Gastos!B6:B205,"Asesoría y gestión")</f>
        <v>0</v>
      </c>
      <c r="C19" s="74" t="s">
        <v>841</v>
      </c>
      <c r="D19" s="38"/>
      <c r="E19" s="38"/>
      <c r="F19" s="38"/>
      <c r="G19" s="38"/>
    </row>
    <row r="20" customFormat="false" ht="36" hidden="false" customHeight="true" outlineLevel="0" collapsed="false">
      <c r="A20" s="74" t="s">
        <v>842</v>
      </c>
      <c r="B20" s="74" t="str">
        <f aca="false">IF(OR(SUMIFS(Gastos!X6:X205,Gastos!F6:F205,"&gt;="&amp;DATE(2025,1,1),Gastos!F6:F205,"&lt;"&amp;DATE(2026,1,1))&gt;720,SUMIFS(Gastos!X6:X205,Gastos!F6:F205,"&gt;="&amp;DATE(2026,1,1),Gastos!F6:F205,"&lt;"&amp;DATE(2027,1,1))&gt;720),"REVISAR: supera 720 €/año","Sin exceso por fecha de factura")</f>
        <v>Sin exceso por fecha de factura</v>
      </c>
      <c r="C20" s="74" t="s">
        <v>843</v>
      </c>
      <c r="D20" s="38"/>
      <c r="E20" s="38"/>
      <c r="F20" s="38"/>
      <c r="G20" s="38"/>
    </row>
    <row r="21" customFormat="false" ht="36" hidden="false" customHeight="true" outlineLevel="0" collapsed="false">
      <c r="A21" s="74" t="s">
        <v>844</v>
      </c>
      <c r="B21" s="80" t="str">
        <f aca="false">IF(OR(LEN('Resumen A4'!F16&amp;"")=0,'Resumen A4'!F16=0),"",SUMIFS(Gastos!L6:L205,Gastos!V6:V205,"Sí")/'Resumen A4'!F16)</f>
        <v/>
      </c>
      <c r="C21" s="74" t="s">
        <v>845</v>
      </c>
      <c r="D21" s="38"/>
      <c r="E21" s="38"/>
      <c r="F21" s="38"/>
      <c r="G21" s="38"/>
    </row>
    <row r="22" customFormat="false" ht="36" hidden="false" customHeight="true" outlineLevel="0" collapsed="false">
      <c r="A22" s="74" t="s">
        <v>846</v>
      </c>
      <c r="B22" s="74" t="str">
        <f aca="false">IF(LEN(B21&amp;"")=0,"REVISAR",IF(B21&gt;0.8,"REVISAR","Sin exceso aparente"))</f>
        <v>REVISAR</v>
      </c>
      <c r="C22" s="74" t="s">
        <v>847</v>
      </c>
      <c r="D22" s="38"/>
      <c r="E22" s="38"/>
      <c r="F22" s="38"/>
      <c r="G22" s="38"/>
    </row>
    <row r="23" customFormat="false" ht="36" hidden="false" customHeight="true" outlineLevel="0" collapsed="false">
      <c r="A23" s="74" t="s">
        <v>848</v>
      </c>
      <c r="B23" s="74" t="str">
        <f aca="false">IF(Datos!B19="Estival balonmano playa 2025",IF(Datos!B28="Sí","Comprobar autorización","REVISAR: autorización"),"No seleccionada")</f>
        <v>No seleccionada</v>
      </c>
      <c r="C23" s="74" t="s">
        <v>849</v>
      </c>
      <c r="D23" s="38"/>
      <c r="E23" s="38"/>
      <c r="F23" s="38"/>
      <c r="G23" s="38"/>
    </row>
    <row r="24" customFormat="false" ht="36" hidden="false" customHeight="true" outlineLevel="0" collapsed="false">
      <c r="A24" s="74" t="s">
        <v>850</v>
      </c>
      <c r="B24" s="74" t="str">
        <f aca="false">IF(COUNT(Gastos!L6:L205)=0,"REVISAR","Hay gastos")</f>
        <v>REVISAR</v>
      </c>
      <c r="C24" s="74" t="s">
        <v>851</v>
      </c>
      <c r="D24" s="38"/>
      <c r="E24" s="38"/>
      <c r="F24" s="38"/>
      <c r="G24" s="38"/>
    </row>
    <row r="25" customFormat="false" ht="36" hidden="false" customHeight="true" outlineLevel="0" collapsed="false">
      <c r="A25" s="74" t="s">
        <v>852</v>
      </c>
      <c r="B25" s="74" t="str">
        <f aca="false">IF(OR(LEN(Datos!B16&amp;"")=0,LEN(Datos!B17&amp;"")=0,Datos!B16&lt;=0,Datos!B17&lt;=0),"REVISAR","Sin alerta")</f>
        <v>REVISAR</v>
      </c>
      <c r="C25" s="74" t="s">
        <v>853</v>
      </c>
      <c r="D25" s="38"/>
      <c r="E25" s="38"/>
      <c r="F25" s="38"/>
      <c r="G25" s="38"/>
    </row>
    <row r="26" customFormat="false" ht="36" hidden="false" customHeight="true" outlineLevel="0" collapsed="false">
      <c r="A26" s="74" t="s">
        <v>854</v>
      </c>
      <c r="B26" s="74" t="str">
        <f aca="false">IF(OR('Presupuesto y real'!B46="REVISAR",LEN('Presupuesto y real'!B36&amp;"")=0,LEN('Presupuesto y real'!C36&amp;"")=0,LEN('Presupuesto y real'!B19&amp;"")=0,LEN('Presupuesto y real'!C19&amp;"")=0),"REVISAR: completar comparación",IF(OR('Presupuesto y real'!B41&lt;&gt;"Equilibrado",'Presupuesto y real'!B42&lt;&gt;0,'Presupuesto y real'!B43&lt;&gt;0),"REVISAR: diferencias con detalle","Cuadra con el detalle"))</f>
        <v>REVISAR: completar comparación</v>
      </c>
      <c r="C26" s="74" t="s">
        <v>855</v>
      </c>
      <c r="D26" s="38"/>
      <c r="E26" s="38"/>
      <c r="F26" s="38"/>
      <c r="G26" s="38"/>
    </row>
    <row r="27" customFormat="false" ht="42" hidden="false" customHeight="true" outlineLevel="0" collapsed="false">
      <c r="A27" s="74"/>
      <c r="B27" s="74"/>
      <c r="C27" s="74"/>
      <c r="D27" s="38"/>
      <c r="E27" s="38"/>
      <c r="F27" s="38"/>
      <c r="G27" s="38"/>
    </row>
    <row r="28" customFormat="false" ht="42" hidden="false" customHeight="true" outlineLevel="0" collapsed="false">
      <c r="A28" s="19" t="s">
        <v>856</v>
      </c>
      <c r="B28" s="19" t="s">
        <v>857</v>
      </c>
      <c r="C28" s="19" t="s">
        <v>858</v>
      </c>
      <c r="D28" s="19" t="s">
        <v>859</v>
      </c>
      <c r="E28" s="19" t="s">
        <v>860</v>
      </c>
      <c r="F28" s="19" t="s">
        <v>861</v>
      </c>
      <c r="G28" s="19" t="s">
        <v>862</v>
      </c>
    </row>
    <row r="29" customFormat="false" ht="21.75" hidden="false" customHeight="true" outlineLevel="0" collapsed="false">
      <c r="A29" s="18"/>
      <c r="B29" s="18"/>
      <c r="C29" s="18"/>
      <c r="D29" s="81"/>
      <c r="E29" s="82"/>
      <c r="F29" s="82"/>
      <c r="G29" s="82"/>
    </row>
    <row r="30" customFormat="false" ht="21.75" hidden="false" customHeight="true" outlineLevel="0" collapsed="false">
      <c r="A30" s="18"/>
      <c r="B30" s="18"/>
      <c r="C30" s="18"/>
      <c r="D30" s="81"/>
      <c r="E30" s="82"/>
      <c r="F30" s="82"/>
      <c r="G30" s="82"/>
    </row>
    <row r="31" customFormat="false" ht="21.75" hidden="false" customHeight="true" outlineLevel="0" collapsed="false">
      <c r="A31" s="82"/>
      <c r="B31" s="82"/>
      <c r="C31" s="82"/>
      <c r="D31" s="81"/>
      <c r="E31" s="82"/>
      <c r="F31" s="82"/>
      <c r="G31" s="82"/>
    </row>
    <row r="32" customFormat="false" ht="21.75" hidden="false" customHeight="true" outlineLevel="0" collapsed="false">
      <c r="A32" s="83"/>
      <c r="B32" s="83"/>
      <c r="C32" s="83"/>
      <c r="D32" s="84"/>
      <c r="E32" s="83"/>
      <c r="F32" s="83"/>
      <c r="G32" s="83"/>
    </row>
    <row r="33" customFormat="false" ht="21.75" hidden="false" customHeight="true" outlineLevel="0" collapsed="false">
      <c r="A33" s="82"/>
      <c r="B33" s="82"/>
      <c r="C33" s="82"/>
      <c r="D33" s="81"/>
      <c r="E33" s="82"/>
      <c r="F33" s="82"/>
      <c r="G33" s="82"/>
    </row>
    <row r="34" customFormat="false" ht="21.75" hidden="false" customHeight="true" outlineLevel="0" collapsed="false">
      <c r="A34" s="82"/>
      <c r="B34" s="82"/>
      <c r="C34" s="82"/>
      <c r="D34" s="81"/>
      <c r="E34" s="82"/>
      <c r="F34" s="82"/>
      <c r="G34" s="82"/>
    </row>
    <row r="35" customFormat="false" ht="21.75" hidden="false" customHeight="true" outlineLevel="0" collapsed="false">
      <c r="A35" s="82"/>
      <c r="B35" s="82"/>
      <c r="C35" s="82"/>
      <c r="D35" s="81"/>
      <c r="E35" s="82"/>
      <c r="F35" s="82"/>
      <c r="G35" s="82"/>
    </row>
    <row r="36" customFormat="false" ht="21.75" hidden="false" customHeight="true" outlineLevel="0" collapsed="false">
      <c r="A36" s="82"/>
      <c r="B36" s="82"/>
      <c r="C36" s="82"/>
      <c r="D36" s="81"/>
      <c r="E36" s="82"/>
      <c r="F36" s="82"/>
      <c r="G36" s="82"/>
    </row>
    <row r="37" customFormat="false" ht="21.75" hidden="false" customHeight="true" outlineLevel="0" collapsed="false">
      <c r="A37" s="82"/>
      <c r="B37" s="82"/>
      <c r="C37" s="82"/>
      <c r="D37" s="81"/>
      <c r="E37" s="82"/>
      <c r="F37" s="82"/>
      <c r="G37" s="82"/>
    </row>
    <row r="38" customFormat="false" ht="21.75" hidden="false" customHeight="true" outlineLevel="0" collapsed="false">
      <c r="A38" s="82"/>
      <c r="B38" s="82"/>
      <c r="C38" s="82"/>
      <c r="D38" s="81"/>
      <c r="E38" s="82"/>
      <c r="F38" s="82"/>
      <c r="G38" s="82"/>
    </row>
    <row r="39" customFormat="false" ht="21.75" hidden="false" customHeight="true" outlineLevel="0" collapsed="false">
      <c r="A39" s="82"/>
      <c r="B39" s="82"/>
      <c r="C39" s="82"/>
      <c r="D39" s="81"/>
      <c r="E39" s="82"/>
      <c r="F39" s="82"/>
      <c r="G39" s="82"/>
    </row>
    <row r="40" customFormat="false" ht="21.75" hidden="false" customHeight="true" outlineLevel="0" collapsed="false">
      <c r="A40" s="82"/>
      <c r="B40" s="82"/>
      <c r="C40" s="82"/>
      <c r="D40" s="81"/>
      <c r="E40" s="82"/>
      <c r="F40" s="82"/>
      <c r="G40" s="82"/>
    </row>
    <row r="41" customFormat="false" ht="21.75" hidden="false" customHeight="true" outlineLevel="0" collapsed="false">
      <c r="A41" s="82"/>
      <c r="B41" s="82"/>
      <c r="C41" s="82"/>
      <c r="D41" s="81"/>
      <c r="E41" s="82"/>
      <c r="F41" s="82"/>
      <c r="G41" s="82"/>
    </row>
    <row r="42" customFormat="false" ht="21.75" hidden="false" customHeight="true" outlineLevel="0" collapsed="false">
      <c r="A42" s="82"/>
      <c r="B42" s="82"/>
      <c r="C42" s="82"/>
      <c r="D42" s="81"/>
      <c r="E42" s="82"/>
      <c r="F42" s="82"/>
      <c r="G42" s="82"/>
    </row>
    <row r="43" customFormat="false" ht="21.75" hidden="false" customHeight="true" outlineLevel="0" collapsed="false">
      <c r="A43" s="82"/>
      <c r="B43" s="82"/>
      <c r="C43" s="82"/>
      <c r="D43" s="81"/>
      <c r="E43" s="82"/>
      <c r="F43" s="82"/>
      <c r="G43" s="82"/>
    </row>
    <row r="44" customFormat="false" ht="21.75" hidden="false" customHeight="true" outlineLevel="0" collapsed="false">
      <c r="A44" s="82"/>
      <c r="B44" s="82"/>
      <c r="C44" s="82"/>
      <c r="D44" s="81"/>
      <c r="E44" s="82"/>
      <c r="F44" s="82"/>
      <c r="G44" s="82"/>
    </row>
    <row r="45" customFormat="false" ht="21.75" hidden="false" customHeight="true" outlineLevel="0" collapsed="false">
      <c r="A45" s="82"/>
      <c r="B45" s="82"/>
      <c r="C45" s="82"/>
      <c r="D45" s="81"/>
      <c r="E45" s="82"/>
      <c r="F45" s="82"/>
      <c r="G45" s="82"/>
    </row>
    <row r="46" customFormat="false" ht="21.75" hidden="false" customHeight="true" outlineLevel="0" collapsed="false">
      <c r="A46" s="82"/>
      <c r="B46" s="82"/>
      <c r="C46" s="82"/>
      <c r="D46" s="81"/>
      <c r="E46" s="82"/>
      <c r="F46" s="82"/>
      <c r="G46" s="82"/>
    </row>
    <row r="47" customFormat="false" ht="21.75" hidden="false" customHeight="true" outlineLevel="0" collapsed="false">
      <c r="A47" s="82"/>
      <c r="B47" s="82"/>
      <c r="C47" s="82"/>
      <c r="D47" s="81"/>
      <c r="E47" s="82"/>
      <c r="F47" s="82"/>
      <c r="G47" s="82"/>
    </row>
    <row r="48" customFormat="false" ht="21.75" hidden="false" customHeight="true" outlineLevel="0" collapsed="false">
      <c r="A48" s="82"/>
      <c r="B48" s="82"/>
      <c r="C48" s="82"/>
      <c r="D48" s="81"/>
      <c r="E48" s="82"/>
      <c r="F48" s="82"/>
      <c r="G48" s="82"/>
    </row>
    <row r="49" customFormat="false" ht="21.75" hidden="false" customHeight="true" outlineLevel="0" collapsed="false">
      <c r="A49" s="82"/>
      <c r="B49" s="82"/>
      <c r="C49" s="82"/>
      <c r="D49" s="81"/>
      <c r="E49" s="82"/>
      <c r="F49" s="82"/>
      <c r="G49" s="82"/>
    </row>
    <row r="50" customFormat="false" ht="21.75" hidden="false" customHeight="true" outlineLevel="0" collapsed="false">
      <c r="A50" s="82"/>
      <c r="B50" s="82"/>
      <c r="C50" s="82"/>
      <c r="D50" s="81"/>
      <c r="E50" s="82"/>
      <c r="F50" s="82"/>
      <c r="G50" s="82"/>
    </row>
    <row r="51" customFormat="false" ht="21.75" hidden="false" customHeight="true" outlineLevel="0" collapsed="false">
      <c r="A51" s="82"/>
      <c r="B51" s="82"/>
      <c r="C51" s="82"/>
      <c r="D51" s="81"/>
      <c r="E51" s="82"/>
      <c r="F51" s="82"/>
      <c r="G51" s="82"/>
    </row>
    <row r="52" customFormat="false" ht="21.75" hidden="false" customHeight="true" outlineLevel="0" collapsed="false">
      <c r="A52" s="82"/>
      <c r="B52" s="82"/>
      <c r="C52" s="82"/>
      <c r="D52" s="81"/>
      <c r="E52" s="82"/>
      <c r="F52" s="82"/>
      <c r="G52" s="82"/>
    </row>
    <row r="53" customFormat="false" ht="21.75" hidden="false" customHeight="true" outlineLevel="0" collapsed="false">
      <c r="A53" s="82"/>
      <c r="B53" s="82"/>
      <c r="C53" s="82"/>
      <c r="D53" s="81"/>
      <c r="E53" s="82"/>
      <c r="F53" s="82"/>
      <c r="G53" s="82"/>
    </row>
    <row r="54" customFormat="false" ht="21.75" hidden="false" customHeight="true" outlineLevel="0" collapsed="false">
      <c r="A54" s="82"/>
      <c r="B54" s="82"/>
      <c r="C54" s="82"/>
      <c r="D54" s="81"/>
      <c r="E54" s="82"/>
      <c r="F54" s="82"/>
      <c r="G54" s="82"/>
    </row>
    <row r="55" customFormat="false" ht="21.75" hidden="false" customHeight="true" outlineLevel="0" collapsed="false">
      <c r="A55" s="82"/>
      <c r="B55" s="82"/>
      <c r="C55" s="82"/>
      <c r="D55" s="81"/>
      <c r="E55" s="82"/>
      <c r="F55" s="82"/>
      <c r="G55" s="82"/>
    </row>
    <row r="56" customFormat="false" ht="21.75" hidden="false" customHeight="true" outlineLevel="0" collapsed="false">
      <c r="A56" s="82"/>
      <c r="B56" s="82"/>
      <c r="C56" s="82"/>
      <c r="D56" s="81"/>
      <c r="E56" s="82"/>
      <c r="F56" s="82"/>
      <c r="G56" s="82"/>
    </row>
  </sheetData>
  <sheetProtection sheet="true" password="e543" objects="true" scenarios="true" autoFilter="false"/>
  <mergeCells count="2">
    <mergeCell ref="A2:G2"/>
    <mergeCell ref="A3:G3"/>
  </mergeCells>
  <conditionalFormatting sqref="B6:B29">
    <cfRule type="containsText" priority="2" operator="containsText" aboveAverage="0" equalAverage="0" bottom="0" percent="0" rank="0" text="REVISAR" dxfId="18">
      <formula>NOT(ISERROR(SEARCH("REVISAR",B6)))</formula>
    </cfRule>
    <cfRule type="containsText" priority="3" operator="containsText" aboveAverage="0" equalAverage="0" bottom="0" percent="0" rank="0" text="REVISAR" dxfId="19">
      <formula>NOT(ISERROR(SEARCH("REVISAR",B6)))</formula>
    </cfRule>
  </conditionalFormatting>
  <conditionalFormatting sqref="B7:B13">
    <cfRule type="cellIs" priority="4" operator="greaterThan" aboveAverage="0" equalAverage="0" bottom="0" percent="0" rank="0" text="" dxfId="20">
      <formula>0</formula>
    </cfRule>
  </conditionalFormatting>
  <dataValidations count="1">
    <dataValidation allowBlank="true" error="Seleccione una opción o introduzca un valor válido." errorStyle="stop" errorTitle="Revise el dato" operator="between" showDropDown="false" showErrorMessage="true" showInputMessage="false" sqref="B29:B56" type="list">
      <formula1>"Pendiente,Requerido,Conforme,Excluido,Parcialmente admitido"</formula1>
      <formula2>0</formula2>
    </dataValidation>
  </dataValidations>
  <printOptions headings="false" gridLines="false" gridLinesSet="true" horizontalCentered="true" verticalCentered="false"/>
  <pageMargins left="0.3" right="0.3"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2.75" customHeight="false" zeroHeight="false" outlineLevelRow="0" outlineLevelCol="0"/>
  <cols>
    <col collapsed="false" customWidth="true" hidden="false" outlineLevel="0" max="4" min="1" style="1" width="18"/>
    <col collapsed="false" customWidth="true" hidden="false" outlineLevel="0" max="5" min="5" style="1" width="3"/>
    <col collapsed="false" customWidth="true" hidden="false" outlineLevel="0" max="6" min="6" style="1" width="34"/>
    <col collapsed="false" customWidth="true" hidden="false" outlineLevel="0" max="10" min="7" style="1" width="24"/>
  </cols>
  <sheetData>
    <row r="1" customFormat="false" ht="22.5" hidden="false" customHeight="true" outlineLevel="0" collapsed="false">
      <c r="F1" s="66"/>
      <c r="G1" s="66"/>
      <c r="H1" s="66"/>
      <c r="I1" s="66"/>
      <c r="J1" s="66"/>
    </row>
    <row r="2" customFormat="false" ht="30" hidden="false" customHeight="true" outlineLevel="0" collapsed="false">
      <c r="A2" s="67" t="s">
        <v>863</v>
      </c>
      <c r="B2" s="67"/>
      <c r="C2" s="67"/>
      <c r="D2" s="67"/>
      <c r="E2" s="67"/>
      <c r="F2" s="67"/>
      <c r="G2" s="66"/>
      <c r="H2" s="66"/>
      <c r="I2" s="66"/>
      <c r="J2" s="66"/>
    </row>
    <row r="3" customFormat="false" ht="22.5" hidden="false" customHeight="true" outlineLevel="0" collapsed="false">
      <c r="F3" s="66"/>
      <c r="G3" s="66"/>
      <c r="H3" s="66"/>
      <c r="I3" s="66"/>
      <c r="J3" s="66"/>
    </row>
    <row r="4" customFormat="false" ht="22.5" hidden="false" customHeight="true" outlineLevel="0" collapsed="false">
      <c r="F4" s="66"/>
      <c r="G4" s="66"/>
      <c r="H4" s="66"/>
      <c r="I4" s="66"/>
      <c r="J4" s="66"/>
    </row>
    <row r="5" customFormat="false" ht="54.75" hidden="false" customHeight="true" outlineLevel="0" collapsed="false">
      <c r="A5" s="85" t="s">
        <v>864</v>
      </c>
      <c r="B5" s="85"/>
      <c r="C5" s="85"/>
      <c r="D5" s="85"/>
      <c r="F5" s="86" t="s">
        <v>865</v>
      </c>
      <c r="G5" s="66"/>
      <c r="H5" s="66"/>
      <c r="I5" s="66"/>
      <c r="J5" s="66"/>
    </row>
    <row r="6" customFormat="false" ht="22.5" hidden="false" customHeight="true" outlineLevel="0" collapsed="false">
      <c r="A6" s="85"/>
      <c r="B6" s="85"/>
      <c r="C6" s="85"/>
      <c r="D6" s="85"/>
      <c r="F6" s="66" t="s">
        <v>866</v>
      </c>
      <c r="G6" s="66"/>
      <c r="H6" s="66"/>
      <c r="I6" s="66"/>
      <c r="J6" s="66"/>
    </row>
    <row r="7" customFormat="false" ht="22.5" hidden="false" customHeight="true" outlineLevel="0" collapsed="false">
      <c r="A7" s="85"/>
      <c r="B7" s="85"/>
      <c r="C7" s="85"/>
      <c r="D7" s="85"/>
      <c r="F7" s="66" t="s">
        <v>867</v>
      </c>
      <c r="G7" s="66"/>
      <c r="H7" s="66"/>
      <c r="I7" s="66"/>
      <c r="J7" s="66"/>
    </row>
    <row r="8" customFormat="false" ht="22.5" hidden="false" customHeight="true" outlineLevel="0" collapsed="false">
      <c r="A8" s="85"/>
      <c r="B8" s="85"/>
      <c r="C8" s="85"/>
      <c r="D8" s="85"/>
      <c r="F8" s="66" t="s">
        <v>868</v>
      </c>
      <c r="G8" s="66"/>
      <c r="H8" s="66"/>
      <c r="I8" s="66"/>
      <c r="J8" s="66"/>
    </row>
    <row r="9" customFormat="false" ht="22.5" hidden="false" customHeight="true" outlineLevel="0" collapsed="false">
      <c r="F9" s="66" t="s">
        <v>869</v>
      </c>
      <c r="G9" s="66"/>
      <c r="H9" s="66"/>
      <c r="I9" s="66"/>
      <c r="J9" s="66"/>
    </row>
    <row r="10" customFormat="false" ht="22.5" hidden="false" customHeight="true" outlineLevel="0" collapsed="false">
      <c r="A10" s="87" t="s">
        <v>870</v>
      </c>
      <c r="F10" s="66" t="s">
        <v>871</v>
      </c>
      <c r="G10" s="66"/>
      <c r="H10" s="66"/>
      <c r="I10" s="66"/>
      <c r="J10" s="66"/>
    </row>
    <row r="11" customFormat="false" ht="22.5" hidden="false" customHeight="true" outlineLevel="0" collapsed="false">
      <c r="A11" s="87" t="s">
        <v>872</v>
      </c>
      <c r="F11" s="66" t="s">
        <v>873</v>
      </c>
      <c r="G11" s="66"/>
      <c r="H11" s="66"/>
      <c r="I11" s="66"/>
      <c r="J11" s="66"/>
    </row>
    <row r="12" customFormat="false" ht="22.5" hidden="false" customHeight="true" outlineLevel="0" collapsed="false">
      <c r="A12" s="87" t="s">
        <v>874</v>
      </c>
      <c r="F12" s="66" t="s">
        <v>875</v>
      </c>
      <c r="G12" s="66"/>
      <c r="H12" s="66"/>
      <c r="I12" s="66"/>
      <c r="J12" s="66"/>
    </row>
    <row r="13" customFormat="false" ht="22.5" hidden="false" customHeight="true" outlineLevel="0" collapsed="false">
      <c r="A13" s="87" t="s">
        <v>876</v>
      </c>
      <c r="F13" s="66" t="s">
        <v>877</v>
      </c>
      <c r="G13" s="66"/>
      <c r="H13" s="66"/>
      <c r="I13" s="66"/>
      <c r="J13" s="66"/>
    </row>
    <row r="14" customFormat="false" ht="22.5" hidden="false" customHeight="true" outlineLevel="0" collapsed="false">
      <c r="A14" s="87" t="s">
        <v>878</v>
      </c>
      <c r="F14" s="66" t="s">
        <v>879</v>
      </c>
      <c r="G14" s="66"/>
      <c r="H14" s="66"/>
      <c r="I14" s="66"/>
      <c r="J14" s="66"/>
    </row>
    <row r="15" customFormat="false" ht="22.5" hidden="false" customHeight="true" outlineLevel="0" collapsed="false">
      <c r="A15" s="87" t="s">
        <v>880</v>
      </c>
      <c r="F15" s="66"/>
      <c r="G15" s="66"/>
      <c r="H15" s="66"/>
      <c r="I15" s="66"/>
      <c r="J15" s="66"/>
    </row>
    <row r="16" customFormat="false" ht="22.5" hidden="false" customHeight="true" outlineLevel="0" collapsed="false">
      <c r="A16" s="87" t="s">
        <v>45</v>
      </c>
      <c r="F16" s="66"/>
      <c r="G16" s="66"/>
      <c r="H16" s="66"/>
      <c r="I16" s="66"/>
      <c r="J16" s="66"/>
    </row>
    <row r="17" customFormat="false" ht="22.5" hidden="false" customHeight="true" outlineLevel="0" collapsed="false">
      <c r="F17" s="66"/>
      <c r="G17" s="66"/>
      <c r="H17" s="66"/>
      <c r="I17" s="66"/>
      <c r="J17" s="66"/>
    </row>
    <row r="18" customFormat="false" ht="22.5" hidden="false" customHeight="true" outlineLevel="0" collapsed="false">
      <c r="F18" s="66"/>
      <c r="G18" s="66"/>
      <c r="H18" s="66"/>
      <c r="I18" s="66"/>
      <c r="J18" s="66"/>
    </row>
    <row r="19" customFormat="false" ht="22.5" hidden="false" customHeight="true" outlineLevel="0" collapsed="false">
      <c r="F19" s="66"/>
      <c r="G19" s="66"/>
      <c r="H19" s="66"/>
      <c r="I19" s="66"/>
      <c r="J19" s="66"/>
    </row>
    <row r="20" customFormat="false" ht="22.5" hidden="false" customHeight="true" outlineLevel="0" collapsed="false">
      <c r="F20" s="66"/>
      <c r="G20" s="66"/>
      <c r="H20" s="66"/>
      <c r="I20" s="66"/>
      <c r="J20" s="66"/>
    </row>
  </sheetData>
  <sheetProtection sheet="true" password="e543" objects="true" scenarios="true" autoFilter="false"/>
  <mergeCells count="2">
    <mergeCell ref="A2:F2"/>
    <mergeCell ref="A5:D8"/>
  </mergeCells>
  <printOptions headings="false" gridLines="false" gridLinesSet="true" horizontalCentered="true" verticalCentered="false"/>
  <pageMargins left="0.3" right="0.3"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10</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2026-10-05T12:59:08Z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